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C:\Users\tpd\Desktop\"/>
    </mc:Choice>
  </mc:AlternateContent>
  <xr:revisionPtr revIDLastSave="0" documentId="8_{B2F1EBD2-CC79-427C-B29C-A69D29810C6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98" yWindow="-98" windowWidth="22695" windowHeight="145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8" i="5" l="1"/>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9" i="5" s="1"/>
  <c r="C4"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8" i="5"/>
  <c r="E38" i="5"/>
  <c r="V39" i="5"/>
  <c r="E39" i="5"/>
  <c r="X39" i="5" s="1"/>
  <c r="V40" i="5"/>
  <c r="E40" i="5"/>
  <c r="V41" i="5"/>
  <c r="E41" i="5"/>
  <c r="X41" i="5" s="1"/>
  <c r="V42" i="5"/>
  <c r="E42" i="5"/>
  <c r="V43" i="5"/>
  <c r="E43" i="5"/>
  <c r="V44" i="5"/>
  <c r="E44" i="5"/>
  <c r="V45" i="5"/>
  <c r="E45" i="5"/>
  <c r="X45" i="5" s="1"/>
  <c r="V46" i="5"/>
  <c r="E46" i="5"/>
  <c r="V47" i="5"/>
  <c r="E47" i="5"/>
  <c r="X47" i="5" s="1"/>
  <c r="V48" i="5"/>
  <c r="E48" i="5"/>
  <c r="V49" i="5"/>
  <c r="E49" i="5"/>
  <c r="X49" i="5" s="1"/>
  <c r="V50" i="5"/>
  <c r="E50" i="5"/>
  <c r="V51" i="5"/>
  <c r="E51" i="5"/>
  <c r="X51" i="5" s="1"/>
  <c r="V52" i="5"/>
  <c r="E52" i="5"/>
  <c r="V53" i="5"/>
  <c r="E53" i="5"/>
  <c r="X53" i="5" s="1"/>
  <c r="V54" i="5"/>
  <c r="E54" i="5"/>
  <c r="V55" i="5"/>
  <c r="E55" i="5"/>
  <c r="X55" i="5" s="1"/>
  <c r="V56" i="5"/>
  <c r="E56" i="5"/>
  <c r="V57" i="5"/>
  <c r="E57" i="5"/>
  <c r="X57" i="5" s="1"/>
  <c r="V58" i="5"/>
  <c r="E58" i="5"/>
  <c r="V59" i="5"/>
  <c r="E59" i="5"/>
  <c r="X59" i="5" s="1"/>
  <c r="V60" i="5"/>
  <c r="E60" i="5"/>
  <c r="V61" i="5"/>
  <c r="E61" i="5"/>
  <c r="X61" i="5" s="1"/>
  <c r="V62" i="5"/>
  <c r="E62" i="5"/>
  <c r="V63" i="5"/>
  <c r="E63" i="5"/>
  <c r="X63" i="5" s="1"/>
  <c r="V64" i="5"/>
  <c r="E64" i="5"/>
  <c r="V65" i="5"/>
  <c r="E65" i="5"/>
  <c r="X65" i="5" s="1"/>
  <c r="V66" i="5"/>
  <c r="E66" i="5"/>
  <c r="V67" i="5"/>
  <c r="E67" i="5"/>
  <c r="X67" i="5" s="1"/>
  <c r="V68" i="5"/>
  <c r="E68" i="5"/>
  <c r="V69" i="5"/>
  <c r="E69" i="5"/>
  <c r="X69" i="5" s="1"/>
  <c r="V70" i="5"/>
  <c r="E70" i="5"/>
  <c r="V71" i="5"/>
  <c r="E71" i="5"/>
  <c r="V72" i="5"/>
  <c r="E72" i="5"/>
  <c r="V73" i="5"/>
  <c r="E73" i="5"/>
  <c r="X73" i="5" s="1"/>
  <c r="V74" i="5"/>
  <c r="E74" i="5"/>
  <c r="V75" i="5"/>
  <c r="E75" i="5"/>
  <c r="X75" i="5" s="1"/>
  <c r="V76" i="5"/>
  <c r="E76" i="5"/>
  <c r="V77" i="5"/>
  <c r="E77" i="5"/>
  <c r="X77" i="5" s="1"/>
  <c r="V78" i="5"/>
  <c r="E78" i="5"/>
  <c r="V79" i="5"/>
  <c r="E79" i="5"/>
  <c r="X79" i="5" s="1"/>
  <c r="V80" i="5"/>
  <c r="E80" i="5"/>
  <c r="V81" i="5"/>
  <c r="E81" i="5"/>
  <c r="X81" i="5" s="1"/>
  <c r="V82" i="5"/>
  <c r="E82" i="5"/>
  <c r="V83" i="5"/>
  <c r="E83" i="5"/>
  <c r="X83" i="5" s="1"/>
  <c r="V84" i="5"/>
  <c r="E84" i="5"/>
  <c r="V85" i="5"/>
  <c r="E85" i="5"/>
  <c r="X85" i="5" s="1"/>
  <c r="V86" i="5"/>
  <c r="E86" i="5"/>
  <c r="V87" i="5"/>
  <c r="E87" i="5"/>
  <c r="V88" i="5"/>
  <c r="E88" i="5"/>
  <c r="V89" i="5"/>
  <c r="E89" i="5"/>
  <c r="X89" i="5" s="1"/>
  <c r="V90" i="5"/>
  <c r="E90" i="5"/>
  <c r="V91" i="5"/>
  <c r="E91" i="5"/>
  <c r="V92" i="5"/>
  <c r="E92" i="5"/>
  <c r="V93" i="5"/>
  <c r="E93" i="5"/>
  <c r="X93" i="5" s="1"/>
  <c r="V94" i="5"/>
  <c r="E94" i="5"/>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V107" i="5"/>
  <c r="E107" i="5"/>
  <c r="X107" i="5" s="1"/>
  <c r="V108" i="5"/>
  <c r="E108" i="5"/>
  <c r="V109" i="5"/>
  <c r="E109" i="5"/>
  <c r="X109" i="5" s="1"/>
  <c r="V110" i="5"/>
  <c r="E110" i="5"/>
  <c r="X110" i="5" s="1"/>
  <c r="V111" i="5"/>
  <c r="E111" i="5"/>
  <c r="X111" i="5" s="1"/>
  <c r="V112" i="5"/>
  <c r="E112" i="5"/>
  <c r="V113" i="5"/>
  <c r="E113" i="5"/>
  <c r="X113" i="5" s="1"/>
  <c r="V114" i="5"/>
  <c r="E114" i="5"/>
  <c r="V115" i="5"/>
  <c r="E115" i="5"/>
  <c r="V116" i="5"/>
  <c r="E116" i="5"/>
  <c r="V117" i="5"/>
  <c r="E117" i="5"/>
  <c r="X117" i="5" s="1"/>
  <c r="V118" i="5"/>
  <c r="E118" i="5"/>
  <c r="V119" i="5"/>
  <c r="E119" i="5"/>
  <c r="X119" i="5" s="1"/>
  <c r="V120" i="5"/>
  <c r="E120" i="5"/>
  <c r="V121" i="5"/>
  <c r="E121" i="5"/>
  <c r="V122" i="5"/>
  <c r="E122" i="5"/>
  <c r="V123" i="5"/>
  <c r="E123" i="5"/>
  <c r="X123" i="5" s="1"/>
  <c r="V124" i="5"/>
  <c r="E124" i="5"/>
  <c r="V125" i="5"/>
  <c r="E125" i="5"/>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X149" i="5" s="1"/>
  <c r="V150" i="5"/>
  <c r="E150" i="5"/>
  <c r="V151" i="5"/>
  <c r="E151" i="5"/>
  <c r="V152" i="5"/>
  <c r="E152" i="5"/>
  <c r="V153" i="5"/>
  <c r="E153" i="5"/>
  <c r="X153" i="5" s="1"/>
  <c r="V154" i="5"/>
  <c r="E154" i="5"/>
  <c r="V155" i="5"/>
  <c r="E155" i="5"/>
  <c r="V156" i="5"/>
  <c r="E156" i="5"/>
  <c r="V157" i="5"/>
  <c r="E157" i="5"/>
  <c r="X157" i="5" s="1"/>
  <c r="V158" i="5"/>
  <c r="E158" i="5"/>
  <c r="V159" i="5"/>
  <c r="E159" i="5"/>
  <c r="X159" i="5" s="1"/>
  <c r="V160" i="5"/>
  <c r="E160" i="5"/>
  <c r="V161" i="5"/>
  <c r="E161" i="5"/>
  <c r="X161" i="5" s="1"/>
  <c r="V162" i="5"/>
  <c r="E162" i="5"/>
  <c r="V163" i="5"/>
  <c r="E163" i="5"/>
  <c r="V164" i="5"/>
  <c r="E164" i="5"/>
  <c r="V165" i="5"/>
  <c r="E165" i="5"/>
  <c r="X165" i="5" s="1"/>
  <c r="V166" i="5"/>
  <c r="E166" i="5"/>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V177" i="5"/>
  <c r="E177" i="5"/>
  <c r="X177" i="5" s="1"/>
  <c r="V178" i="5"/>
  <c r="E178" i="5"/>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V214" i="5"/>
  <c r="E214" i="5"/>
  <c r="V215" i="5"/>
  <c r="E215" i="5"/>
  <c r="V216" i="5"/>
  <c r="E216" i="5"/>
  <c r="V217" i="5"/>
  <c r="E217" i="5"/>
  <c r="X217" i="5" s="1"/>
  <c r="V218" i="5"/>
  <c r="E218" i="5"/>
  <c r="V219" i="5"/>
  <c r="E219" i="5"/>
  <c r="X219" i="5" s="1"/>
  <c r="V220" i="5"/>
  <c r="E220" i="5"/>
  <c r="V221" i="5"/>
  <c r="E221" i="5"/>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X233" i="5" s="1"/>
  <c r="V234" i="5"/>
  <c r="E234" i="5"/>
  <c r="V235" i="5"/>
  <c r="E235" i="5"/>
  <c r="X235" i="5" s="1"/>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X247" i="5" s="1"/>
  <c r="V248" i="5"/>
  <c r="E248" i="5"/>
  <c r="V249" i="5"/>
  <c r="E249" i="5"/>
  <c r="X249" i="5" s="1"/>
  <c r="V250" i="5"/>
  <c r="E250" i="5"/>
  <c r="V251" i="5"/>
  <c r="E251" i="5"/>
  <c r="V252" i="5"/>
  <c r="E252" i="5"/>
  <c r="V253" i="5"/>
  <c r="E253" i="5"/>
  <c r="X253" i="5" s="1"/>
  <c r="V254" i="5"/>
  <c r="E254" i="5"/>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X269" i="5" s="1"/>
  <c r="V270" i="5"/>
  <c r="E270" i="5"/>
  <c r="X270" i="5" s="1"/>
  <c r="V271" i="5"/>
  <c r="E271" i="5"/>
  <c r="X271" i="5" s="1"/>
  <c r="V272" i="5"/>
  <c r="E272" i="5"/>
  <c r="V273" i="5"/>
  <c r="E273" i="5"/>
  <c r="X273" i="5" s="1"/>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X285" i="5" s="1"/>
  <c r="V286" i="5"/>
  <c r="E286" i="5"/>
  <c r="X286" i="5" s="1"/>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V299" i="5"/>
  <c r="E299" i="5"/>
  <c r="X299" i="5" s="1"/>
  <c r="V300" i="5"/>
  <c r="E300" i="5"/>
  <c r="V301" i="5"/>
  <c r="E301" i="5"/>
  <c r="X301" i="5" s="1"/>
  <c r="V302" i="5"/>
  <c r="E302" i="5"/>
  <c r="V303" i="5"/>
  <c r="E303" i="5"/>
  <c r="V304" i="5"/>
  <c r="E304" i="5"/>
  <c r="V305" i="5"/>
  <c r="E305" i="5"/>
  <c r="V306" i="5"/>
  <c r="E306" i="5"/>
  <c r="V307" i="5"/>
  <c r="E307" i="5"/>
  <c r="X307" i="5" s="1"/>
  <c r="V308" i="5"/>
  <c r="E308" i="5"/>
  <c r="V309" i="5"/>
  <c r="E309" i="5"/>
  <c r="X309" i="5" s="1"/>
  <c r="V310" i="5"/>
  <c r="E310" i="5"/>
  <c r="V311" i="5"/>
  <c r="E311" i="5"/>
  <c r="X311" i="5" s="1"/>
  <c r="V312" i="5"/>
  <c r="E312" i="5"/>
  <c r="V313" i="5"/>
  <c r="E313" i="5"/>
  <c r="V314" i="5"/>
  <c r="E314" i="5"/>
  <c r="V315" i="5"/>
  <c r="E315" i="5"/>
  <c r="X315" i="5" s="1"/>
  <c r="V316" i="5"/>
  <c r="E316" i="5"/>
  <c r="V317" i="5"/>
  <c r="E317" i="5"/>
  <c r="V318" i="5"/>
  <c r="E318" i="5"/>
  <c r="V319" i="5"/>
  <c r="E319" i="5"/>
  <c r="X319" i="5" s="1"/>
  <c r="V320" i="5"/>
  <c r="E320" i="5"/>
  <c r="V321" i="5"/>
  <c r="E321" i="5"/>
  <c r="V322" i="5"/>
  <c r="E322" i="5"/>
  <c r="V323" i="5"/>
  <c r="E323" i="5"/>
  <c r="X323" i="5" s="1"/>
  <c r="V324" i="5"/>
  <c r="E324" i="5"/>
  <c r="V325" i="5"/>
  <c r="E325" i="5"/>
  <c r="X325" i="5" s="1"/>
  <c r="V326" i="5"/>
  <c r="E326" i="5"/>
  <c r="V327" i="5"/>
  <c r="E327" i="5"/>
  <c r="X327" i="5" s="1"/>
  <c r="V328" i="5"/>
  <c r="E328" i="5"/>
  <c r="V329" i="5"/>
  <c r="E329" i="5"/>
  <c r="X329" i="5" s="1"/>
  <c r="V330" i="5"/>
  <c r="E330" i="5"/>
  <c r="V331" i="5"/>
  <c r="E331" i="5"/>
  <c r="V332" i="5"/>
  <c r="E332" i="5"/>
  <c r="V333" i="5"/>
  <c r="E333" i="5"/>
  <c r="X333" i="5" s="1"/>
  <c r="V334" i="5"/>
  <c r="E334" i="5"/>
  <c r="V335" i="5"/>
  <c r="E335" i="5"/>
  <c r="X335" i="5" s="1"/>
  <c r="V336" i="5"/>
  <c r="E336" i="5"/>
  <c r="V337" i="5"/>
  <c r="E337" i="5"/>
  <c r="X337" i="5" s="1"/>
  <c r="V338" i="5"/>
  <c r="E338" i="5"/>
  <c r="V339" i="5"/>
  <c r="E339" i="5"/>
  <c r="V340" i="5"/>
  <c r="E340" i="5"/>
  <c r="V341" i="5"/>
  <c r="E341" i="5"/>
  <c r="X341" i="5" s="1"/>
  <c r="V342" i="5"/>
  <c r="E342" i="5"/>
  <c r="V343" i="5"/>
  <c r="E343" i="5"/>
  <c r="X343" i="5" s="1"/>
  <c r="V344" i="5"/>
  <c r="E344" i="5"/>
  <c r="V345" i="5"/>
  <c r="E345" i="5"/>
  <c r="X345" i="5" s="1"/>
  <c r="V346" i="5"/>
  <c r="E346" i="5"/>
  <c r="V347" i="5"/>
  <c r="E347" i="5"/>
  <c r="V348" i="5"/>
  <c r="E348" i="5"/>
  <c r="V349" i="5"/>
  <c r="E349" i="5"/>
  <c r="X349" i="5" s="1"/>
  <c r="V350" i="5"/>
  <c r="E350" i="5"/>
  <c r="V351" i="5"/>
  <c r="E351" i="5"/>
  <c r="X351" i="5" s="1"/>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V369" i="5"/>
  <c r="E369" i="5"/>
  <c r="X369" i="5" s="1"/>
  <c r="V370" i="5"/>
  <c r="E370" i="5"/>
  <c r="V371" i="5"/>
  <c r="E371" i="5"/>
  <c r="X371" i="5" s="1"/>
  <c r="V372" i="5"/>
  <c r="E372" i="5"/>
  <c r="V373" i="5"/>
  <c r="E373" i="5"/>
  <c r="V374" i="5"/>
  <c r="E374" i="5"/>
  <c r="V375" i="5"/>
  <c r="E375" i="5"/>
  <c r="V376" i="5"/>
  <c r="E376" i="5"/>
  <c r="V377" i="5"/>
  <c r="E377" i="5"/>
  <c r="X377" i="5" s="1"/>
  <c r="V378" i="5"/>
  <c r="E378" i="5"/>
  <c r="V379" i="5"/>
  <c r="E379" i="5"/>
  <c r="X379" i="5" s="1"/>
  <c r="V380" i="5"/>
  <c r="E380" i="5"/>
  <c r="V381" i="5"/>
  <c r="E381" i="5"/>
  <c r="X381" i="5" s="1"/>
  <c r="V382" i="5"/>
  <c r="E382" i="5"/>
  <c r="V383" i="5"/>
  <c r="E383" i="5"/>
  <c r="V384" i="5"/>
  <c r="E384" i="5"/>
  <c r="V385" i="5"/>
  <c r="E385" i="5"/>
  <c r="X385" i="5" s="1"/>
  <c r="V386" i="5"/>
  <c r="E386" i="5"/>
  <c r="V387" i="5"/>
  <c r="E387" i="5"/>
  <c r="X387" i="5" s="1"/>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X399" i="5" s="1"/>
  <c r="V400" i="5"/>
  <c r="E400" i="5"/>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V413" i="5"/>
  <c r="E413" i="5"/>
  <c r="X413" i="5" s="1"/>
  <c r="V414" i="5"/>
  <c r="E414" i="5"/>
  <c r="V415" i="5"/>
  <c r="E415" i="5"/>
  <c r="V416" i="5"/>
  <c r="E416" i="5"/>
  <c r="X416" i="5" s="1"/>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X453" i="5" s="1"/>
  <c r="V454" i="5"/>
  <c r="E454" i="5"/>
  <c r="V455" i="5"/>
  <c r="E455" i="5"/>
  <c r="X455" i="5" s="1"/>
  <c r="V456" i="5"/>
  <c r="E456" i="5"/>
  <c r="V457" i="5"/>
  <c r="E457" i="5"/>
  <c r="X457" i="5" s="1"/>
  <c r="V458" i="5"/>
  <c r="E458" i="5"/>
  <c r="V459" i="5"/>
  <c r="E459" i="5"/>
  <c r="V460" i="5"/>
  <c r="E460" i="5"/>
  <c r="V461" i="5"/>
  <c r="E461" i="5"/>
  <c r="X461" i="5" s="1"/>
  <c r="V462" i="5"/>
  <c r="E462" i="5"/>
  <c r="V463" i="5"/>
  <c r="E463" i="5"/>
  <c r="V464" i="5"/>
  <c r="E464" i="5"/>
  <c r="V465" i="5"/>
  <c r="E465" i="5"/>
  <c r="V466" i="5"/>
  <c r="E466" i="5"/>
  <c r="V467" i="5"/>
  <c r="E467" i="5"/>
  <c r="V468" i="5"/>
  <c r="E468" i="5"/>
  <c r="X468" i="5" s="1"/>
  <c r="V469" i="5"/>
  <c r="E469" i="5"/>
  <c r="V470" i="5"/>
  <c r="E470" i="5"/>
  <c r="V471" i="5"/>
  <c r="E471" i="5"/>
  <c r="X471" i="5" s="1"/>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X487" i="5" s="1"/>
  <c r="V488" i="5"/>
  <c r="E488" i="5"/>
  <c r="V489" i="5"/>
  <c r="E489" i="5"/>
  <c r="V490" i="5"/>
  <c r="E490" i="5"/>
  <c r="V491" i="5"/>
  <c r="E491" i="5"/>
  <c r="X491" i="5" s="1"/>
  <c r="V492" i="5"/>
  <c r="E492" i="5"/>
  <c r="V493" i="5"/>
  <c r="E493" i="5"/>
  <c r="V494" i="5"/>
  <c r="E494" i="5"/>
  <c r="V495" i="5"/>
  <c r="E495" i="5"/>
  <c r="X495" i="5" s="1"/>
  <c r="V496" i="5"/>
  <c r="E496" i="5"/>
  <c r="V497" i="5"/>
  <c r="E497" i="5"/>
  <c r="V498" i="5"/>
  <c r="E498" i="5"/>
  <c r="V499" i="5"/>
  <c r="E499" i="5"/>
  <c r="X499" i="5" s="1"/>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X511" i="5" s="1"/>
  <c r="V512" i="5"/>
  <c r="E512" i="5"/>
  <c r="V513" i="5"/>
  <c r="E513" i="5"/>
  <c r="V514" i="5"/>
  <c r="E514" i="5"/>
  <c r="V515" i="5"/>
  <c r="E515" i="5"/>
  <c r="X515" i="5" s="1"/>
  <c r="V516" i="5"/>
  <c r="E516" i="5"/>
  <c r="V517" i="5"/>
  <c r="E517" i="5"/>
  <c r="V518" i="5"/>
  <c r="E518" i="5"/>
  <c r="V519" i="5"/>
  <c r="E519" i="5"/>
  <c r="X519" i="5" s="1"/>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X531" i="5" s="1"/>
  <c r="V532" i="5"/>
  <c r="E532" i="5"/>
  <c r="V533" i="5"/>
  <c r="E533" i="5"/>
  <c r="V534" i="5"/>
  <c r="E534" i="5"/>
  <c r="V535" i="5"/>
  <c r="E535" i="5"/>
  <c r="X535" i="5" s="1"/>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X547" i="5" s="1"/>
  <c r="V548" i="5"/>
  <c r="E548" i="5"/>
  <c r="V549" i="5"/>
  <c r="E549" i="5"/>
  <c r="V550" i="5"/>
  <c r="E550" i="5"/>
  <c r="V551" i="5"/>
  <c r="E551" i="5"/>
  <c r="X551" i="5" s="1"/>
  <c r="V552" i="5"/>
  <c r="E552" i="5"/>
  <c r="V553" i="5"/>
  <c r="E553" i="5"/>
  <c r="V554" i="5"/>
  <c r="E554" i="5"/>
  <c r="V555" i="5"/>
  <c r="E555" i="5"/>
  <c r="X555" i="5" s="1"/>
  <c r="V556" i="5"/>
  <c r="E556" i="5"/>
  <c r="V557" i="5"/>
  <c r="E557" i="5"/>
  <c r="V558" i="5"/>
  <c r="E558" i="5"/>
  <c r="V559" i="5"/>
  <c r="E559" i="5"/>
  <c r="X559" i="5" s="1"/>
  <c r="V560" i="5"/>
  <c r="E560" i="5"/>
  <c r="X560" i="5" s="1"/>
  <c r="V561" i="5"/>
  <c r="E561" i="5"/>
  <c r="V562" i="5"/>
  <c r="E562" i="5"/>
  <c r="V563" i="5"/>
  <c r="E563" i="5"/>
  <c r="X563" i="5" s="1"/>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V655" i="5"/>
  <c r="E655" i="5"/>
  <c r="V656" i="5"/>
  <c r="E656" i="5"/>
  <c r="X656" i="5" s="1"/>
  <c r="V657" i="5"/>
  <c r="E657" i="5"/>
  <c r="V658" i="5"/>
  <c r="E658" i="5"/>
  <c r="V659" i="5"/>
  <c r="E659" i="5"/>
  <c r="V660" i="5"/>
  <c r="E660" i="5"/>
  <c r="X660" i="5" s="1"/>
  <c r="V661" i="5"/>
  <c r="E661" i="5"/>
  <c r="V662" i="5"/>
  <c r="E662" i="5"/>
  <c r="V663" i="5"/>
  <c r="E663" i="5"/>
  <c r="V664" i="5"/>
  <c r="E664" i="5"/>
  <c r="V665" i="5"/>
  <c r="E665" i="5"/>
  <c r="V666" i="5"/>
  <c r="E666" i="5"/>
  <c r="X666" i="5" s="1"/>
  <c r="V667" i="5"/>
  <c r="E667" i="5"/>
  <c r="V668" i="5"/>
  <c r="E668" i="5"/>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V682" i="5"/>
  <c r="E682" i="5"/>
  <c r="V683" i="5"/>
  <c r="E683" i="5"/>
  <c r="V684" i="5"/>
  <c r="E684" i="5"/>
  <c r="V685" i="5"/>
  <c r="E685" i="5"/>
  <c r="X685" i="5" s="1"/>
  <c r="V686" i="5"/>
  <c r="E686" i="5"/>
  <c r="V687" i="5"/>
  <c r="E687" i="5"/>
  <c r="V688" i="5"/>
  <c r="E688" i="5"/>
  <c r="V689" i="5"/>
  <c r="E689" i="5"/>
  <c r="X689" i="5" s="1"/>
  <c r="V690" i="5"/>
  <c r="E690" i="5"/>
  <c r="V691" i="5"/>
  <c r="E691" i="5"/>
  <c r="X691" i="5" s="1"/>
  <c r="V692" i="5"/>
  <c r="E692" i="5"/>
  <c r="V693" i="5"/>
  <c r="E693" i="5"/>
  <c r="X693" i="5" s="1"/>
  <c r="V694" i="5"/>
  <c r="E694" i="5"/>
  <c r="V695" i="5"/>
  <c r="E695" i="5"/>
  <c r="V696" i="5"/>
  <c r="E696" i="5"/>
  <c r="V697" i="5"/>
  <c r="E697" i="5"/>
  <c r="X697" i="5" s="1"/>
  <c r="V698" i="5"/>
  <c r="E698" i="5"/>
  <c r="V699" i="5"/>
  <c r="E699" i="5"/>
  <c r="X699" i="5" s="1"/>
  <c r="V700" i="5"/>
  <c r="E700" i="5"/>
  <c r="V701" i="5"/>
  <c r="E701" i="5"/>
  <c r="X701" i="5" s="1"/>
  <c r="V702" i="5"/>
  <c r="E702" i="5"/>
  <c r="V703" i="5"/>
  <c r="E703" i="5"/>
  <c r="V704" i="5"/>
  <c r="E704" i="5"/>
  <c r="V705" i="5"/>
  <c r="E705" i="5"/>
  <c r="X705" i="5" s="1"/>
  <c r="V706" i="5"/>
  <c r="E706" i="5"/>
  <c r="V707" i="5"/>
  <c r="E707" i="5"/>
  <c r="X707" i="5" s="1"/>
  <c r="V708" i="5"/>
  <c r="E708" i="5"/>
  <c r="V709" i="5"/>
  <c r="E709" i="5"/>
  <c r="X709" i="5" s="1"/>
  <c r="V710" i="5"/>
  <c r="E710" i="5"/>
  <c r="V711" i="5"/>
  <c r="E711" i="5"/>
  <c r="X711" i="5" s="1"/>
  <c r="V712" i="5"/>
  <c r="E712" i="5"/>
  <c r="V713" i="5"/>
  <c r="E713" i="5"/>
  <c r="X713" i="5" s="1"/>
  <c r="V714" i="5"/>
  <c r="E714" i="5"/>
  <c r="V715" i="5"/>
  <c r="E715" i="5"/>
  <c r="X715" i="5" s="1"/>
  <c r="V716" i="5"/>
  <c r="E716" i="5"/>
  <c r="V717" i="5"/>
  <c r="E717" i="5"/>
  <c r="V718" i="5"/>
  <c r="E718" i="5"/>
  <c r="V719" i="5"/>
  <c r="E719" i="5"/>
  <c r="X719" i="5" s="1"/>
  <c r="V720" i="5"/>
  <c r="E720" i="5"/>
  <c r="X720" i="5" s="1"/>
  <c r="V721" i="5"/>
  <c r="E721" i="5"/>
  <c r="X721" i="5" s="1"/>
  <c r="V722" i="5"/>
  <c r="E722" i="5"/>
  <c r="V723" i="5"/>
  <c r="E723" i="5"/>
  <c r="X723" i="5" s="1"/>
  <c r="V724" i="5"/>
  <c r="E724" i="5"/>
  <c r="V725" i="5"/>
  <c r="E725" i="5"/>
  <c r="X725" i="5" s="1"/>
  <c r="V726" i="5"/>
  <c r="E726" i="5"/>
  <c r="X726" i="5" s="1"/>
  <c r="V727" i="5"/>
  <c r="E727" i="5"/>
  <c r="X727" i="5" s="1"/>
  <c r="V728" i="5"/>
  <c r="E728" i="5"/>
  <c r="V729" i="5"/>
  <c r="E729" i="5"/>
  <c r="X729" i="5" s="1"/>
  <c r="V730" i="5"/>
  <c r="E730" i="5"/>
  <c r="V731" i="5"/>
  <c r="E731" i="5"/>
  <c r="X731" i="5" s="1"/>
  <c r="V732" i="5"/>
  <c r="E732" i="5"/>
  <c r="V733" i="5"/>
  <c r="E733" i="5"/>
  <c r="X733" i="5" s="1"/>
  <c r="V734" i="5"/>
  <c r="E734" i="5"/>
  <c r="V735" i="5"/>
  <c r="E735" i="5"/>
  <c r="X735" i="5" s="1"/>
  <c r="V736" i="5"/>
  <c r="E736" i="5"/>
  <c r="X736" i="5" s="1"/>
  <c r="V737" i="5"/>
  <c r="E737" i="5"/>
  <c r="X737" i="5" s="1"/>
  <c r="V738" i="5"/>
  <c r="E738" i="5"/>
  <c r="V739" i="5"/>
  <c r="E739" i="5"/>
  <c r="X739" i="5" s="1"/>
  <c r="V740" i="5"/>
  <c r="E740" i="5"/>
  <c r="V741" i="5"/>
  <c r="E741" i="5"/>
  <c r="V742" i="5"/>
  <c r="E742" i="5"/>
  <c r="V743" i="5"/>
  <c r="E743" i="5"/>
  <c r="X743" i="5" s="1"/>
  <c r="V744" i="5"/>
  <c r="E744" i="5"/>
  <c r="V745" i="5"/>
  <c r="E745" i="5"/>
  <c r="X745" i="5" s="1"/>
  <c r="V746" i="5"/>
  <c r="E746" i="5"/>
  <c r="V747" i="5"/>
  <c r="E747" i="5"/>
  <c r="X747" i="5" s="1"/>
  <c r="V748" i="5"/>
  <c r="E748" i="5"/>
  <c r="V749" i="5"/>
  <c r="E749" i="5"/>
  <c r="V750" i="5"/>
  <c r="E750" i="5"/>
  <c r="V751" i="5"/>
  <c r="E751" i="5"/>
  <c r="X751" i="5" s="1"/>
  <c r="V752" i="5"/>
  <c r="E752" i="5"/>
  <c r="V753" i="5"/>
  <c r="E753" i="5"/>
  <c r="X753" i="5" s="1"/>
  <c r="V754" i="5"/>
  <c r="E754" i="5"/>
  <c r="V755" i="5"/>
  <c r="E755" i="5"/>
  <c r="X755" i="5" s="1"/>
  <c r="V756" i="5"/>
  <c r="E756" i="5"/>
  <c r="X756" i="5" s="1"/>
  <c r="V757" i="5"/>
  <c r="E757" i="5"/>
  <c r="X757" i="5" s="1"/>
  <c r="V758" i="5"/>
  <c r="E758" i="5"/>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V769" i="5"/>
  <c r="E769" i="5"/>
  <c r="X769" i="5" s="1"/>
  <c r="V770" i="5"/>
  <c r="E770" i="5"/>
  <c r="V771" i="5"/>
  <c r="E771" i="5"/>
  <c r="X771" i="5" s="1"/>
  <c r="V772" i="5"/>
  <c r="E772" i="5"/>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V782" i="5"/>
  <c r="E782" i="5"/>
  <c r="V783" i="5"/>
  <c r="E783" i="5"/>
  <c r="X783" i="5" s="1"/>
  <c r="V784" i="5"/>
  <c r="E784" i="5"/>
  <c r="X784" i="5" s="1"/>
  <c r="V785" i="5"/>
  <c r="E785" i="5"/>
  <c r="X785" i="5" s="1"/>
  <c r="V786" i="5"/>
  <c r="E786" i="5"/>
  <c r="V787" i="5"/>
  <c r="E787" i="5"/>
  <c r="X787" i="5" s="1"/>
  <c r="V788" i="5"/>
  <c r="E788" i="5"/>
  <c r="V789" i="5"/>
  <c r="E789" i="5"/>
  <c r="X789" i="5" s="1"/>
  <c r="V790" i="5"/>
  <c r="E790" i="5"/>
  <c r="V791" i="5"/>
  <c r="E791" i="5"/>
  <c r="X791" i="5" s="1"/>
  <c r="V792" i="5"/>
  <c r="E792" i="5"/>
  <c r="X792" i="5" s="1"/>
  <c r="V793" i="5"/>
  <c r="E793" i="5"/>
  <c r="X793" i="5" s="1"/>
  <c r="V794" i="5"/>
  <c r="E794" i="5"/>
  <c r="V795" i="5"/>
  <c r="E795" i="5"/>
  <c r="X795" i="5" s="1"/>
  <c r="V796" i="5"/>
  <c r="E796" i="5"/>
  <c r="X796" i="5" s="1"/>
  <c r="V797" i="5"/>
  <c r="E797" i="5"/>
  <c r="X797" i="5" s="1"/>
  <c r="V798" i="5"/>
  <c r="E798" i="5"/>
  <c r="V799" i="5"/>
  <c r="E799" i="5"/>
  <c r="X799" i="5" s="1"/>
  <c r="V800" i="5"/>
  <c r="E800" i="5"/>
  <c r="X800" i="5" s="1"/>
  <c r="V801" i="5"/>
  <c r="E801" i="5"/>
  <c r="X801" i="5" s="1"/>
  <c r="V802" i="5"/>
  <c r="E802" i="5"/>
  <c r="X802" i="5" s="1"/>
  <c r="V803" i="5"/>
  <c r="E803" i="5"/>
  <c r="X803" i="5" s="1"/>
  <c r="V804" i="5"/>
  <c r="E804" i="5"/>
  <c r="V805" i="5"/>
  <c r="E805" i="5"/>
  <c r="X805" i="5" s="1"/>
  <c r="V806" i="5"/>
  <c r="E806" i="5"/>
  <c r="V807" i="5"/>
  <c r="E807" i="5"/>
  <c r="X807" i="5" s="1"/>
  <c r="V808" i="5"/>
  <c r="E808" i="5"/>
  <c r="V809" i="5"/>
  <c r="E809" i="5"/>
  <c r="X809" i="5" s="1"/>
  <c r="V810" i="5"/>
  <c r="E810" i="5"/>
  <c r="V811" i="5"/>
  <c r="E811" i="5"/>
  <c r="V812" i="5"/>
  <c r="E812" i="5"/>
  <c r="V813" i="5"/>
  <c r="E813" i="5"/>
  <c r="V814" i="5"/>
  <c r="E814" i="5"/>
  <c r="V815" i="5"/>
  <c r="E815" i="5"/>
  <c r="X815" i="5" s="1"/>
  <c r="V816" i="5"/>
  <c r="E816" i="5"/>
  <c r="V817" i="5"/>
  <c r="E817" i="5"/>
  <c r="V818" i="5"/>
  <c r="E818" i="5"/>
  <c r="V819" i="5"/>
  <c r="E819" i="5"/>
  <c r="X819" i="5" s="1"/>
  <c r="V820" i="5"/>
  <c r="E820" i="5"/>
  <c r="V821" i="5"/>
  <c r="E821" i="5"/>
  <c r="X821" i="5" s="1"/>
  <c r="V822" i="5"/>
  <c r="E822" i="5"/>
  <c r="V823" i="5"/>
  <c r="E823" i="5"/>
  <c r="X823" i="5" s="1"/>
  <c r="V824" i="5"/>
  <c r="E824" i="5"/>
  <c r="V825" i="5"/>
  <c r="E825" i="5"/>
  <c r="X825" i="5" s="1"/>
  <c r="V826" i="5"/>
  <c r="E826" i="5"/>
  <c r="V827" i="5"/>
  <c r="E827" i="5"/>
  <c r="X827" i="5" s="1"/>
  <c r="V828" i="5"/>
  <c r="E828" i="5"/>
  <c r="V829" i="5"/>
  <c r="E829" i="5"/>
  <c r="V830" i="5"/>
  <c r="E830" i="5"/>
  <c r="V831" i="5"/>
  <c r="E831" i="5"/>
  <c r="X831" i="5" s="1"/>
  <c r="V832" i="5"/>
  <c r="E832" i="5"/>
  <c r="V833" i="5"/>
  <c r="E833" i="5"/>
  <c r="V834" i="5"/>
  <c r="E834" i="5"/>
  <c r="V835" i="5"/>
  <c r="E835" i="5"/>
  <c r="X835" i="5" s="1"/>
  <c r="V836" i="5"/>
  <c r="E836" i="5"/>
  <c r="X836" i="5" s="1"/>
  <c r="V837" i="5"/>
  <c r="E837" i="5"/>
  <c r="V838" i="5"/>
  <c r="E838" i="5"/>
  <c r="V839" i="5"/>
  <c r="E839" i="5"/>
  <c r="V840" i="5"/>
  <c r="E840" i="5"/>
  <c r="V841" i="5"/>
  <c r="E841" i="5"/>
  <c r="V842" i="5"/>
  <c r="E842" i="5"/>
  <c r="V843" i="5"/>
  <c r="E843" i="5"/>
  <c r="X843" i="5" s="1"/>
  <c r="V844" i="5"/>
  <c r="E844" i="5"/>
  <c r="V845" i="5"/>
  <c r="E845" i="5"/>
  <c r="V846" i="5"/>
  <c r="E846" i="5"/>
  <c r="V847" i="5"/>
  <c r="E847" i="5"/>
  <c r="V848" i="5"/>
  <c r="E848" i="5"/>
  <c r="V849" i="5"/>
  <c r="E849" i="5"/>
  <c r="V850" i="5"/>
  <c r="E850" i="5"/>
  <c r="V851" i="5"/>
  <c r="E851" i="5"/>
  <c r="X851" i="5" s="1"/>
  <c r="V852" i="5"/>
  <c r="E852" i="5"/>
  <c r="V853" i="5"/>
  <c r="E853" i="5"/>
  <c r="V854" i="5"/>
  <c r="E854" i="5"/>
  <c r="V855" i="5"/>
  <c r="E855" i="5"/>
  <c r="X855" i="5" s="1"/>
  <c r="V856" i="5"/>
  <c r="E856" i="5"/>
  <c r="V857" i="5"/>
  <c r="E857" i="5"/>
  <c r="X857" i="5" s="1"/>
  <c r="V858" i="5"/>
  <c r="E858" i="5"/>
  <c r="V859" i="5"/>
  <c r="E859" i="5"/>
  <c r="V860" i="5"/>
  <c r="E860" i="5"/>
  <c r="V861" i="5"/>
  <c r="E861" i="5"/>
  <c r="X861" i="5" s="1"/>
  <c r="V862" i="5"/>
  <c r="E862" i="5"/>
  <c r="V863" i="5"/>
  <c r="E863" i="5"/>
  <c r="X863" i="5" s="1"/>
  <c r="V864" i="5"/>
  <c r="E864" i="5"/>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X875" i="5" s="1"/>
  <c r="V876" i="5"/>
  <c r="E876" i="5"/>
  <c r="V877" i="5"/>
  <c r="E877" i="5"/>
  <c r="X877" i="5" s="1"/>
  <c r="V878" i="5"/>
  <c r="E878" i="5"/>
  <c r="V879" i="5"/>
  <c r="E879" i="5"/>
  <c r="V880" i="5"/>
  <c r="E880" i="5"/>
  <c r="V881" i="5"/>
  <c r="E881" i="5"/>
  <c r="X881" i="5" s="1"/>
  <c r="V882" i="5"/>
  <c r="E882" i="5"/>
  <c r="V883" i="5"/>
  <c r="E883" i="5"/>
  <c r="X883" i="5" s="1"/>
  <c r="V884" i="5"/>
  <c r="E884" i="5"/>
  <c r="V885" i="5"/>
  <c r="E885" i="5"/>
  <c r="X885" i="5" s="1"/>
  <c r="V886" i="5"/>
  <c r="E886" i="5"/>
  <c r="V887" i="5"/>
  <c r="E887" i="5"/>
  <c r="X887" i="5" s="1"/>
  <c r="V888" i="5"/>
  <c r="E888" i="5"/>
  <c r="V889" i="5"/>
  <c r="E889" i="5"/>
  <c r="X889" i="5" s="1"/>
  <c r="V890" i="5"/>
  <c r="E890" i="5"/>
  <c r="V891" i="5"/>
  <c r="E891" i="5"/>
  <c r="X891" i="5" s="1"/>
  <c r="V892" i="5"/>
  <c r="E892" i="5"/>
  <c r="V893" i="5"/>
  <c r="E893" i="5"/>
  <c r="X893" i="5" s="1"/>
  <c r="V894" i="5"/>
  <c r="E894" i="5"/>
  <c r="V895" i="5"/>
  <c r="E895" i="5"/>
  <c r="X895" i="5" s="1"/>
  <c r="V896" i="5"/>
  <c r="E896" i="5"/>
  <c r="V897" i="5"/>
  <c r="E897" i="5"/>
  <c r="X897" i="5" s="1"/>
  <c r="V898" i="5"/>
  <c r="E898" i="5"/>
  <c r="V899" i="5"/>
  <c r="E899" i="5"/>
  <c r="X899" i="5" s="1"/>
  <c r="V900" i="5"/>
  <c r="E900" i="5"/>
  <c r="V901" i="5"/>
  <c r="E901" i="5"/>
  <c r="X901" i="5" s="1"/>
  <c r="V902" i="5"/>
  <c r="E902" i="5"/>
  <c r="V903" i="5"/>
  <c r="E903" i="5"/>
  <c r="V904" i="5"/>
  <c r="E904" i="5"/>
  <c r="V905" i="5"/>
  <c r="E905" i="5"/>
  <c r="X905" i="5" s="1"/>
  <c r="V906" i="5"/>
  <c r="E906" i="5"/>
  <c r="V907" i="5"/>
  <c r="E907" i="5"/>
  <c r="V908" i="5"/>
  <c r="E908" i="5"/>
  <c r="V909" i="5"/>
  <c r="E909" i="5"/>
  <c r="X909" i="5" s="1"/>
  <c r="V910" i="5"/>
  <c r="E910" i="5"/>
  <c r="X910" i="5" s="1"/>
  <c r="V911" i="5"/>
  <c r="E911" i="5"/>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V923" i="5"/>
  <c r="E923" i="5"/>
  <c r="V924" i="5"/>
  <c r="E924" i="5"/>
  <c r="V925" i="5"/>
  <c r="E925" i="5"/>
  <c r="X925" i="5" s="1"/>
  <c r="V926" i="5"/>
  <c r="E926" i="5"/>
  <c r="V927" i="5"/>
  <c r="E927" i="5"/>
  <c r="V928" i="5"/>
  <c r="E928" i="5"/>
  <c r="V929" i="5"/>
  <c r="E929" i="5"/>
  <c r="X929" i="5" s="1"/>
  <c r="V930" i="5"/>
  <c r="E930" i="5"/>
  <c r="V931" i="5"/>
  <c r="E931" i="5"/>
  <c r="X931" i="5" s="1"/>
  <c r="V932" i="5"/>
  <c r="E932" i="5"/>
  <c r="V933" i="5"/>
  <c r="E933" i="5"/>
  <c r="X933" i="5" s="1"/>
  <c r="V934" i="5"/>
  <c r="E934" i="5"/>
  <c r="V935" i="5"/>
  <c r="E935" i="5"/>
  <c r="X935" i="5" s="1"/>
  <c r="V936" i="5"/>
  <c r="E936" i="5"/>
  <c r="V937" i="5"/>
  <c r="E937" i="5"/>
  <c r="X937" i="5" s="1"/>
  <c r="V938" i="5"/>
  <c r="E938" i="5"/>
  <c r="X938" i="5" s="1"/>
  <c r="V939" i="5"/>
  <c r="E939" i="5"/>
  <c r="X939" i="5" s="1"/>
  <c r="V940" i="5"/>
  <c r="E940" i="5"/>
  <c r="V941" i="5"/>
  <c r="E941" i="5"/>
  <c r="X941" i="5" s="1"/>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X953" i="5" s="1"/>
  <c r="V954" i="5"/>
  <c r="E954" i="5"/>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V978" i="5"/>
  <c r="E978" i="5"/>
  <c r="V979" i="5"/>
  <c r="E979" i="5"/>
  <c r="V980" i="5"/>
  <c r="E980" i="5"/>
  <c r="V981" i="5"/>
  <c r="E981" i="5"/>
  <c r="X981" i="5" s="1"/>
  <c r="V982" i="5"/>
  <c r="E982" i="5"/>
  <c r="X982" i="5" s="1"/>
  <c r="V983" i="5"/>
  <c r="E983" i="5"/>
  <c r="V984" i="5"/>
  <c r="E984" i="5"/>
  <c r="V985" i="5"/>
  <c r="E985" i="5"/>
  <c r="V986" i="5"/>
  <c r="E986" i="5"/>
  <c r="V987" i="5"/>
  <c r="E987" i="5"/>
  <c r="X987" i="5" s="1"/>
  <c r="V988" i="5"/>
  <c r="E988" i="5"/>
  <c r="V989" i="5"/>
  <c r="E989" i="5"/>
  <c r="V990" i="5"/>
  <c r="E990" i="5"/>
  <c r="V991" i="5"/>
  <c r="E991" i="5"/>
  <c r="X991" i="5" s="1"/>
  <c r="V992" i="5"/>
  <c r="E992" i="5"/>
  <c r="V993" i="5"/>
  <c r="E993" i="5"/>
  <c r="X993" i="5" s="1"/>
  <c r="V994" i="5"/>
  <c r="E994" i="5"/>
  <c r="V995" i="5"/>
  <c r="E995" i="5"/>
  <c r="X995" i="5" s="1"/>
  <c r="V996" i="5"/>
  <c r="E996" i="5"/>
  <c r="V997" i="5"/>
  <c r="E997" i="5"/>
  <c r="X997" i="5" s="1"/>
  <c r="V998" i="5"/>
  <c r="E998" i="5"/>
  <c r="V999" i="5"/>
  <c r="E999" i="5"/>
  <c r="X999" i="5" s="1"/>
  <c r="V1000" i="5"/>
  <c r="E1000" i="5"/>
  <c r="V1001" i="5"/>
  <c r="E1001" i="5"/>
  <c r="X1001" i="5" s="1"/>
  <c r="V1002" i="5"/>
  <c r="E1002" i="5"/>
  <c r="V1003" i="5"/>
  <c r="E1003" i="5"/>
  <c r="V1004" i="5"/>
  <c r="E1004" i="5"/>
  <c r="V1005" i="5"/>
  <c r="E1005" i="5"/>
  <c r="V1006" i="5"/>
  <c r="E1006" i="5"/>
  <c r="V1007" i="5"/>
  <c r="E1007" i="5"/>
  <c r="X1007" i="5" s="1"/>
  <c r="V1008" i="5"/>
  <c r="E1008" i="5"/>
  <c r="V1009" i="5"/>
  <c r="E1009" i="5"/>
  <c r="X1009" i="5" s="1"/>
  <c r="V1010" i="5"/>
  <c r="E1010" i="5"/>
  <c r="V1011" i="5"/>
  <c r="E1011" i="5"/>
  <c r="X1011" i="5" s="1"/>
  <c r="V1012" i="5"/>
  <c r="E1012" i="5"/>
  <c r="V1013" i="5"/>
  <c r="E1013" i="5"/>
  <c r="X1013" i="5" s="1"/>
  <c r="V1014" i="5"/>
  <c r="E1014" i="5"/>
  <c r="V1015" i="5"/>
  <c r="E1015" i="5"/>
  <c r="V1016" i="5"/>
  <c r="E1016" i="5"/>
  <c r="V1017" i="5"/>
  <c r="E1017" i="5"/>
  <c r="V1018" i="5"/>
  <c r="E1018" i="5"/>
  <c r="V1019" i="5"/>
  <c r="E1019" i="5"/>
  <c r="X1019" i="5" s="1"/>
  <c r="V1020" i="5"/>
  <c r="E1020" i="5"/>
  <c r="V1021" i="5"/>
  <c r="E1021" i="5"/>
  <c r="V1022" i="5"/>
  <c r="E1022" i="5"/>
  <c r="V1023" i="5"/>
  <c r="E1023" i="5"/>
  <c r="X1023" i="5" s="1"/>
  <c r="V1024" i="5"/>
  <c r="E1024" i="5"/>
  <c r="V1025" i="5"/>
  <c r="E1025" i="5"/>
  <c r="X1025" i="5" s="1"/>
  <c r="V1026" i="5"/>
  <c r="E1026" i="5"/>
  <c r="V1027" i="5"/>
  <c r="E1027" i="5"/>
  <c r="X1027" i="5" s="1"/>
  <c r="V1028" i="5"/>
  <c r="E1028" i="5"/>
  <c r="V1029" i="5"/>
  <c r="E1029" i="5"/>
  <c r="X1029" i="5" s="1"/>
  <c r="V1030" i="5"/>
  <c r="E1030" i="5"/>
  <c r="V1031" i="5"/>
  <c r="E1031" i="5"/>
  <c r="X1031" i="5" s="1"/>
  <c r="V1032" i="5"/>
  <c r="E1032" i="5"/>
  <c r="V1033" i="5"/>
  <c r="E1033" i="5"/>
  <c r="V1034" i="5"/>
  <c r="E1034" i="5"/>
  <c r="V1035" i="5"/>
  <c r="E1035" i="5"/>
  <c r="V1036" i="5"/>
  <c r="E1036" i="5"/>
  <c r="V1037" i="5"/>
  <c r="E1037" i="5"/>
  <c r="X1037" i="5" s="1"/>
  <c r="V1038" i="5"/>
  <c r="E1038" i="5"/>
  <c r="V1039" i="5"/>
  <c r="E1039" i="5"/>
  <c r="V1040" i="5"/>
  <c r="E1040" i="5"/>
  <c r="V1041" i="5"/>
  <c r="E1041" i="5"/>
  <c r="X1041" i="5" s="1"/>
  <c r="V1042" i="5"/>
  <c r="E1042" i="5"/>
  <c r="V1043" i="5"/>
  <c r="E1043" i="5"/>
  <c r="X1043" i="5" s="1"/>
  <c r="V1044" i="5"/>
  <c r="E1044" i="5"/>
  <c r="V1045" i="5"/>
  <c r="E1045" i="5"/>
  <c r="X1045" i="5" s="1"/>
  <c r="V1046" i="5"/>
  <c r="E1046" i="5"/>
  <c r="V1047" i="5"/>
  <c r="E1047" i="5"/>
  <c r="X1047" i="5" s="1"/>
  <c r="V1048" i="5"/>
  <c r="E1048" i="5"/>
  <c r="V1049" i="5"/>
  <c r="E1049" i="5"/>
  <c r="V1050" i="5"/>
  <c r="E1050" i="5"/>
  <c r="X1050" i="5" s="1"/>
  <c r="V1051" i="5"/>
  <c r="E1051" i="5"/>
  <c r="V1052" i="5"/>
  <c r="E1052" i="5"/>
  <c r="V1053" i="5"/>
  <c r="E1053" i="5"/>
  <c r="X1053" i="5" s="1"/>
  <c r="V1054" i="5"/>
  <c r="E1054" i="5"/>
  <c r="V1055" i="5"/>
  <c r="E1055" i="5"/>
  <c r="V1056" i="5"/>
  <c r="E1056" i="5"/>
  <c r="V1057" i="5"/>
  <c r="E1057" i="5"/>
  <c r="X1057" i="5" s="1"/>
  <c r="V1058" i="5"/>
  <c r="E1058" i="5"/>
  <c r="V1059" i="5"/>
  <c r="E1059" i="5"/>
  <c r="X1059" i="5" s="1"/>
  <c r="V1060" i="5"/>
  <c r="E1060" i="5"/>
  <c r="V1061" i="5"/>
  <c r="E1061" i="5"/>
  <c r="X1061" i="5" s="1"/>
  <c r="V1062" i="5"/>
  <c r="E1062" i="5"/>
  <c r="V1063" i="5"/>
  <c r="E1063" i="5"/>
  <c r="X1063" i="5" s="1"/>
  <c r="V1064" i="5"/>
  <c r="E1064" i="5"/>
  <c r="V1065" i="5"/>
  <c r="E1065" i="5"/>
  <c r="V1066" i="5"/>
  <c r="E1066" i="5"/>
  <c r="V1067" i="5"/>
  <c r="E1067" i="5"/>
  <c r="V1068" i="5"/>
  <c r="E1068" i="5"/>
  <c r="V1069" i="5"/>
  <c r="E1069" i="5"/>
  <c r="X1069" i="5" s="1"/>
  <c r="V1070" i="5"/>
  <c r="E1070" i="5"/>
  <c r="V1071" i="5"/>
  <c r="E1071" i="5"/>
  <c r="V1072" i="5"/>
  <c r="E1072" i="5"/>
  <c r="V1073" i="5"/>
  <c r="E1073" i="5"/>
  <c r="X1073" i="5" s="1"/>
  <c r="V1074" i="5"/>
  <c r="E1074" i="5"/>
  <c r="V1075" i="5"/>
  <c r="E1075" i="5"/>
  <c r="X1075" i="5" s="1"/>
  <c r="V1076" i="5"/>
  <c r="E1076" i="5"/>
  <c r="V1077" i="5"/>
  <c r="E1077" i="5"/>
  <c r="X1077" i="5" s="1"/>
  <c r="V1078" i="5"/>
  <c r="E1078" i="5"/>
  <c r="V1079" i="5"/>
  <c r="E1079" i="5"/>
  <c r="V1080" i="5"/>
  <c r="E1080" i="5"/>
  <c r="V1081" i="5"/>
  <c r="E1081" i="5"/>
  <c r="V1082" i="5"/>
  <c r="E1082" i="5"/>
  <c r="V1083" i="5"/>
  <c r="E1083" i="5"/>
  <c r="X1083" i="5" s="1"/>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V1093" i="5"/>
  <c r="E1093" i="5"/>
  <c r="X1093" i="5" s="1"/>
  <c r="V1094" i="5"/>
  <c r="E1094" i="5"/>
  <c r="V1095" i="5"/>
  <c r="E1095" i="5"/>
  <c r="V1096" i="5"/>
  <c r="E1096" i="5"/>
  <c r="V1097" i="5"/>
  <c r="E1097" i="5"/>
  <c r="V1098" i="5"/>
  <c r="E1098" i="5"/>
  <c r="V1099" i="5"/>
  <c r="E1099" i="5"/>
  <c r="X1099" i="5" s="1"/>
  <c r="V1100" i="5"/>
  <c r="E1100" i="5"/>
  <c r="V1101" i="5"/>
  <c r="E1101" i="5"/>
  <c r="X1101" i="5" s="1"/>
  <c r="V1102" i="5"/>
  <c r="E1102" i="5"/>
  <c r="V1103" i="5"/>
  <c r="E1103" i="5"/>
  <c r="X1103" i="5" s="1"/>
  <c r="V1104" i="5"/>
  <c r="E1104" i="5"/>
  <c r="V1105" i="5"/>
  <c r="E1105" i="5"/>
  <c r="X1105" i="5" s="1"/>
  <c r="V1106" i="5"/>
  <c r="E1106" i="5"/>
  <c r="V1107" i="5"/>
  <c r="E1107" i="5"/>
  <c r="V1108" i="5"/>
  <c r="E1108" i="5"/>
  <c r="V1109" i="5"/>
  <c r="E1109" i="5"/>
  <c r="X1109" i="5" s="1"/>
  <c r="V1110" i="5"/>
  <c r="E1110" i="5"/>
  <c r="V1111" i="5"/>
  <c r="E1111" i="5"/>
  <c r="X1111" i="5" s="1"/>
  <c r="V1112" i="5"/>
  <c r="E1112" i="5"/>
  <c r="V1113" i="5"/>
  <c r="E1113" i="5"/>
  <c r="V1114" i="5"/>
  <c r="E1114" i="5"/>
  <c r="V1115" i="5"/>
  <c r="E1115" i="5"/>
  <c r="V1116" i="5"/>
  <c r="E1116" i="5"/>
  <c r="V1117" i="5"/>
  <c r="E1117" i="5"/>
  <c r="X1117" i="5" s="1"/>
  <c r="V1118" i="5"/>
  <c r="E1118" i="5"/>
  <c r="V1119" i="5"/>
  <c r="E1119" i="5"/>
  <c r="X1119" i="5" s="1"/>
  <c r="V1120" i="5"/>
  <c r="E1120" i="5"/>
  <c r="V1121" i="5"/>
  <c r="E1121" i="5"/>
  <c r="X1121" i="5" s="1"/>
  <c r="V1122" i="5"/>
  <c r="E1122" i="5"/>
  <c r="V1123" i="5"/>
  <c r="E1123" i="5"/>
  <c r="X1123" i="5" s="1"/>
  <c r="V1124" i="5"/>
  <c r="E1124" i="5"/>
  <c r="V1125" i="5"/>
  <c r="E1125" i="5"/>
  <c r="X1125" i="5" s="1"/>
  <c r="V1126" i="5"/>
  <c r="E1126" i="5"/>
  <c r="V1127" i="5"/>
  <c r="E1127" i="5"/>
  <c r="X1127" i="5" s="1"/>
  <c r="V1128" i="5"/>
  <c r="E1128" i="5"/>
  <c r="V1129" i="5"/>
  <c r="E1129" i="5"/>
  <c r="X1129" i="5" s="1"/>
  <c r="V1130" i="5"/>
  <c r="E1130" i="5"/>
  <c r="V1131" i="5"/>
  <c r="E1131" i="5"/>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V1141" i="5"/>
  <c r="E1141" i="5"/>
  <c r="V1142" i="5"/>
  <c r="E1142" i="5"/>
  <c r="V1143" i="5"/>
  <c r="E1143" i="5"/>
  <c r="X1143" i="5" s="1"/>
  <c r="V1144" i="5"/>
  <c r="E1144" i="5"/>
  <c r="V1145" i="5"/>
  <c r="E1145" i="5"/>
  <c r="V1146" i="5"/>
  <c r="E1146" i="5"/>
  <c r="V1147" i="5"/>
  <c r="E1147" i="5"/>
  <c r="X1147" i="5" s="1"/>
  <c r="V1148" i="5"/>
  <c r="E1148" i="5"/>
  <c r="V1149" i="5"/>
  <c r="E1149" i="5"/>
  <c r="X1149" i="5" s="1"/>
  <c r="V1150" i="5"/>
  <c r="E1150" i="5"/>
  <c r="V1151" i="5"/>
  <c r="E1151" i="5"/>
  <c r="X1151" i="5" s="1"/>
  <c r="V1152" i="5"/>
  <c r="E1152" i="5"/>
  <c r="V1153" i="5"/>
  <c r="E1153" i="5"/>
  <c r="V1154" i="5"/>
  <c r="E1154" i="5"/>
  <c r="V1155" i="5"/>
  <c r="E1155" i="5"/>
  <c r="X1155" i="5" s="1"/>
  <c r="V1156" i="5"/>
  <c r="E1156" i="5"/>
  <c r="V1157" i="5"/>
  <c r="E1157" i="5"/>
  <c r="X1157" i="5" s="1"/>
  <c r="V1158" i="5"/>
  <c r="E1158" i="5"/>
  <c r="V1159" i="5"/>
  <c r="E1159" i="5"/>
  <c r="V1160" i="5"/>
  <c r="E1160" i="5"/>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V1182" i="5"/>
  <c r="E1182" i="5"/>
  <c r="V1183" i="5"/>
  <c r="E1183" i="5"/>
  <c r="V1184" i="5"/>
  <c r="E1184" i="5"/>
  <c r="V1185" i="5"/>
  <c r="E1185" i="5"/>
  <c r="X1185" i="5" s="1"/>
  <c r="V1186" i="5"/>
  <c r="E1186" i="5"/>
  <c r="V1187" i="5"/>
  <c r="E1187" i="5"/>
  <c r="X1187" i="5" s="1"/>
  <c r="V1188" i="5"/>
  <c r="E1188" i="5"/>
  <c r="V1189" i="5"/>
  <c r="E1189" i="5"/>
  <c r="X1189" i="5" s="1"/>
  <c r="V1190" i="5"/>
  <c r="E1190" i="5"/>
  <c r="V1191" i="5"/>
  <c r="E1191" i="5"/>
  <c r="V1192" i="5"/>
  <c r="E1192" i="5"/>
  <c r="V1193" i="5"/>
  <c r="E1193" i="5"/>
  <c r="X1193" i="5" s="1"/>
  <c r="V1194" i="5"/>
  <c r="E1194" i="5"/>
  <c r="V1195" i="5"/>
  <c r="E1195" i="5"/>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X1219" i="5" s="1"/>
  <c r="V1220" i="5"/>
  <c r="E1220" i="5"/>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X1229" i="5" s="1"/>
  <c r="V1230" i="5"/>
  <c r="E1230" i="5"/>
  <c r="V1231" i="5"/>
  <c r="E1231" i="5"/>
  <c r="X1231" i="5" s="1"/>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X1253" i="5" s="1"/>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X1267" i="5" s="1"/>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X1285" i="5" s="1"/>
  <c r="V1286" i="5"/>
  <c r="E1286" i="5"/>
  <c r="V1287" i="5"/>
  <c r="E1287" i="5"/>
  <c r="V1288" i="5"/>
  <c r="E1288" i="5"/>
  <c r="V1289" i="5"/>
  <c r="E1289" i="5"/>
  <c r="X1289" i="5" s="1"/>
  <c r="V1290" i="5"/>
  <c r="E1290" i="5"/>
  <c r="V1291" i="5"/>
  <c r="E1291" i="5"/>
  <c r="V1292" i="5"/>
  <c r="E1292" i="5"/>
  <c r="V1293" i="5"/>
  <c r="E1293" i="5"/>
  <c r="X1293" i="5" s="1"/>
  <c r="V1294" i="5"/>
  <c r="E1294" i="5"/>
  <c r="V1295" i="5"/>
  <c r="E1295" i="5"/>
  <c r="X1295" i="5" s="1"/>
  <c r="V1296" i="5"/>
  <c r="E1296" i="5"/>
  <c r="V1297" i="5"/>
  <c r="E1297" i="5"/>
  <c r="X1297" i="5" s="1"/>
  <c r="V1298" i="5"/>
  <c r="E1298" i="5"/>
  <c r="V1299" i="5"/>
  <c r="E1299" i="5"/>
  <c r="X1299" i="5" s="1"/>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X1321" i="5" s="1"/>
  <c r="V1322" i="5"/>
  <c r="E1322" i="5"/>
  <c r="V1323" i="5"/>
  <c r="E1323" i="5"/>
  <c r="V1324" i="5"/>
  <c r="E1324" i="5"/>
  <c r="V1325" i="5"/>
  <c r="E1325" i="5"/>
  <c r="X1325" i="5" s="1"/>
  <c r="V1326" i="5"/>
  <c r="E1326" i="5"/>
  <c r="V1327" i="5"/>
  <c r="E1327" i="5"/>
  <c r="X1327" i="5" s="1"/>
  <c r="V1328" i="5"/>
  <c r="E1328" i="5"/>
  <c r="V1329" i="5"/>
  <c r="E1329" i="5"/>
  <c r="V1330" i="5"/>
  <c r="E1330" i="5"/>
  <c r="V1331" i="5"/>
  <c r="E1331" i="5"/>
  <c r="X1331" i="5" s="1"/>
  <c r="V1332" i="5"/>
  <c r="E1332" i="5"/>
  <c r="V1333" i="5"/>
  <c r="E1333" i="5"/>
  <c r="X1333" i="5" s="1"/>
  <c r="V1334" i="5"/>
  <c r="E1334" i="5"/>
  <c r="V1335" i="5"/>
  <c r="E1335" i="5"/>
  <c r="V1336" i="5"/>
  <c r="E1336" i="5"/>
  <c r="V1337" i="5"/>
  <c r="E1337" i="5"/>
  <c r="X1337" i="5" s="1"/>
  <c r="V1338" i="5"/>
  <c r="E1338" i="5"/>
  <c r="V1339" i="5"/>
  <c r="E1339" i="5"/>
  <c r="X1339" i="5" s="1"/>
  <c r="V1340" i="5"/>
  <c r="E1340" i="5"/>
  <c r="V1341" i="5"/>
  <c r="E1341" i="5"/>
  <c r="X1341" i="5" s="1"/>
  <c r="V1342" i="5"/>
  <c r="E1342" i="5"/>
  <c r="V1343" i="5"/>
  <c r="E1343" i="5"/>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V1357" i="5"/>
  <c r="E1357" i="5"/>
  <c r="X1357" i="5" s="1"/>
  <c r="V1358" i="5"/>
  <c r="E1358" i="5"/>
  <c r="V1359" i="5"/>
  <c r="E1359" i="5"/>
  <c r="V1360" i="5"/>
  <c r="E1360" i="5"/>
  <c r="V1361" i="5"/>
  <c r="E1361" i="5"/>
  <c r="X1361" i="5" s="1"/>
  <c r="V1362" i="5"/>
  <c r="E1362" i="5"/>
  <c r="V1363" i="5"/>
  <c r="E1363" i="5"/>
  <c r="X1363" i="5" s="1"/>
  <c r="V1364" i="5"/>
  <c r="E1364" i="5"/>
  <c r="V1365" i="5"/>
  <c r="E1365" i="5"/>
  <c r="X1365" i="5" s="1"/>
  <c r="V1366" i="5"/>
  <c r="E1366" i="5"/>
  <c r="V1367" i="5"/>
  <c r="E1367" i="5"/>
  <c r="X1367" i="5" s="1"/>
  <c r="V1368" i="5"/>
  <c r="E1368" i="5"/>
  <c r="V1369" i="5"/>
  <c r="E1369" i="5"/>
  <c r="X1369" i="5" s="1"/>
  <c r="V1370" i="5"/>
  <c r="E1370" i="5"/>
  <c r="V1371" i="5"/>
  <c r="E1371" i="5"/>
  <c r="X1371" i="5" s="1"/>
  <c r="V1372" i="5"/>
  <c r="E1372" i="5"/>
  <c r="V1373" i="5"/>
  <c r="E1373" i="5"/>
  <c r="V1374" i="5"/>
  <c r="E1374" i="5"/>
  <c r="V1375" i="5"/>
  <c r="E1375" i="5"/>
  <c r="X1375" i="5" s="1"/>
  <c r="V1376" i="5"/>
  <c r="E1376" i="5"/>
  <c r="V1377" i="5"/>
  <c r="E1377" i="5"/>
  <c r="X1377" i="5" s="1"/>
  <c r="V1378" i="5"/>
  <c r="E1378" i="5"/>
  <c r="V1379" i="5"/>
  <c r="E1379" i="5"/>
  <c r="X1379" i="5" s="1"/>
  <c r="V1380" i="5"/>
  <c r="E1380" i="5"/>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V1397" i="5"/>
  <c r="E1397" i="5"/>
  <c r="X1397" i="5" s="1"/>
  <c r="V1398" i="5"/>
  <c r="E1398" i="5"/>
  <c r="V1399" i="5"/>
  <c r="E1399" i="5"/>
  <c r="X1399" i="5" s="1"/>
  <c r="V1400" i="5"/>
  <c r="E1400" i="5"/>
  <c r="V1401" i="5"/>
  <c r="E1401" i="5"/>
  <c r="X1401" i="5" s="1"/>
  <c r="V1402" i="5"/>
  <c r="E1402" i="5"/>
  <c r="V1403" i="5"/>
  <c r="E1403" i="5"/>
  <c r="V1404" i="5"/>
  <c r="E1404" i="5"/>
  <c r="V1405" i="5"/>
  <c r="E1405" i="5"/>
  <c r="V1406" i="5"/>
  <c r="E1406" i="5"/>
  <c r="V1407" i="5"/>
  <c r="E1407" i="5"/>
  <c r="V1408" i="5"/>
  <c r="E1408" i="5"/>
  <c r="V1409" i="5"/>
  <c r="E1409" i="5"/>
  <c r="X1409" i="5" s="1"/>
  <c r="V1410" i="5"/>
  <c r="E1410" i="5"/>
  <c r="V1411" i="5"/>
  <c r="E1411" i="5"/>
  <c r="V1412" i="5"/>
  <c r="E1412" i="5"/>
  <c r="V1413" i="5"/>
  <c r="E1413" i="5"/>
  <c r="V1414" i="5"/>
  <c r="E1414" i="5"/>
  <c r="V1415" i="5"/>
  <c r="E1415" i="5"/>
  <c r="V1416" i="5"/>
  <c r="E1416" i="5"/>
  <c r="V1417" i="5"/>
  <c r="E1417" i="5"/>
  <c r="V1418" i="5"/>
  <c r="E1418" i="5"/>
  <c r="V1419" i="5"/>
  <c r="E1419" i="5"/>
  <c r="X1419" i="5" s="1"/>
  <c r="V1420" i="5"/>
  <c r="E1420" i="5"/>
  <c r="V1421" i="5"/>
  <c r="E1421" i="5"/>
  <c r="V1422" i="5"/>
  <c r="E1422" i="5"/>
  <c r="V1423" i="5"/>
  <c r="E1423" i="5"/>
  <c r="X1423" i="5" s="1"/>
  <c r="V1424" i="5"/>
  <c r="E1424" i="5"/>
  <c r="V1425" i="5"/>
  <c r="E1425" i="5"/>
  <c r="V1426" i="5"/>
  <c r="E1426" i="5"/>
  <c r="V1427" i="5"/>
  <c r="E1427" i="5"/>
  <c r="X1427" i="5" s="1"/>
  <c r="V1428" i="5"/>
  <c r="E1428" i="5"/>
  <c r="V1429" i="5"/>
  <c r="E1429" i="5"/>
  <c r="X1429" i="5" s="1"/>
  <c r="V1430" i="5"/>
  <c r="E1430" i="5"/>
  <c r="V1431" i="5"/>
  <c r="E1431" i="5"/>
  <c r="X1431" i="5" s="1"/>
  <c r="V1432" i="5"/>
  <c r="E1432" i="5"/>
  <c r="V1433" i="5"/>
  <c r="E1433" i="5"/>
  <c r="V1434" i="5"/>
  <c r="E1434" i="5"/>
  <c r="V1435" i="5"/>
  <c r="E1435" i="5"/>
  <c r="X1435" i="5" s="1"/>
  <c r="V1436" i="5"/>
  <c r="E1436" i="5"/>
  <c r="V1437" i="5"/>
  <c r="E1437" i="5"/>
  <c r="V1438" i="5"/>
  <c r="E1438" i="5"/>
  <c r="V1439" i="5"/>
  <c r="E1439" i="5"/>
  <c r="X1439" i="5" s="1"/>
  <c r="V1440" i="5"/>
  <c r="E1440" i="5"/>
  <c r="V1441" i="5"/>
  <c r="E1441" i="5"/>
  <c r="V1442" i="5"/>
  <c r="E1442" i="5"/>
  <c r="V1443" i="5"/>
  <c r="E1443" i="5"/>
  <c r="X1443" i="5" s="1"/>
  <c r="V1444" i="5"/>
  <c r="E1444" i="5"/>
  <c r="V1445" i="5"/>
  <c r="E1445" i="5"/>
  <c r="V1446" i="5"/>
  <c r="E1446" i="5"/>
  <c r="V1447" i="5"/>
  <c r="E1447" i="5"/>
  <c r="X1447" i="5" s="1"/>
  <c r="V1448" i="5"/>
  <c r="E1448" i="5"/>
  <c r="V1449" i="5"/>
  <c r="E1449" i="5"/>
  <c r="X1449" i="5" s="1"/>
  <c r="V1450" i="5"/>
  <c r="E1450" i="5"/>
  <c r="V1451" i="5"/>
  <c r="E1451" i="5"/>
  <c r="X1451" i="5" s="1"/>
  <c r="V1452" i="5"/>
  <c r="E1452" i="5"/>
  <c r="V1453" i="5"/>
  <c r="E1453" i="5"/>
  <c r="X1453" i="5" s="1"/>
  <c r="V1454" i="5"/>
  <c r="E1454" i="5"/>
  <c r="V1455" i="5"/>
  <c r="E1455" i="5"/>
  <c r="X1455" i="5" s="1"/>
  <c r="V1456" i="5"/>
  <c r="E1456" i="5"/>
  <c r="V1457" i="5"/>
  <c r="E1457" i="5"/>
  <c r="V1458" i="5"/>
  <c r="E1458" i="5"/>
  <c r="V1459" i="5"/>
  <c r="E1459" i="5"/>
  <c r="V1460" i="5"/>
  <c r="E1460" i="5"/>
  <c r="V1461" i="5"/>
  <c r="E1461" i="5"/>
  <c r="X1461" i="5" s="1"/>
  <c r="V1462" i="5"/>
  <c r="E1462" i="5"/>
  <c r="V1463" i="5"/>
  <c r="E1463" i="5"/>
  <c r="X1463" i="5" s="1"/>
  <c r="V1464" i="5"/>
  <c r="E1464" i="5"/>
  <c r="V1465" i="5"/>
  <c r="E1465" i="5"/>
  <c r="X1465" i="5" s="1"/>
  <c r="V1466" i="5"/>
  <c r="E1466" i="5"/>
  <c r="V1467" i="5"/>
  <c r="E1467" i="5"/>
  <c r="X1467" i="5" s="1"/>
  <c r="V1468" i="5"/>
  <c r="E1468" i="5"/>
  <c r="V1469" i="5"/>
  <c r="E1469" i="5"/>
  <c r="X1469" i="5" s="1"/>
  <c r="V1470" i="5"/>
  <c r="E1470" i="5"/>
  <c r="V1471" i="5"/>
  <c r="E1471" i="5"/>
  <c r="X1471" i="5" s="1"/>
  <c r="V1472" i="5"/>
  <c r="E1472" i="5"/>
  <c r="V1473" i="5"/>
  <c r="E1473" i="5"/>
  <c r="X1473" i="5" s="1"/>
  <c r="V1474" i="5"/>
  <c r="E1474" i="5"/>
  <c r="V1475" i="5"/>
  <c r="E1475" i="5"/>
  <c r="X1475" i="5" s="1"/>
  <c r="V1476" i="5"/>
  <c r="E1476" i="5"/>
  <c r="V1477" i="5"/>
  <c r="E1477" i="5"/>
  <c r="V1478" i="5"/>
  <c r="E1478" i="5"/>
  <c r="V1479" i="5"/>
  <c r="E1479" i="5"/>
  <c r="X1479" i="5" s="1"/>
  <c r="V1480" i="5"/>
  <c r="E1480" i="5"/>
  <c r="V1481" i="5"/>
  <c r="E1481" i="5"/>
  <c r="X1481" i="5" s="1"/>
  <c r="V1482" i="5"/>
  <c r="E1482" i="5"/>
  <c r="V1483" i="5"/>
  <c r="E1483" i="5"/>
  <c r="X1483" i="5" s="1"/>
  <c r="V1484" i="5"/>
  <c r="E1484" i="5"/>
  <c r="V1485" i="5"/>
  <c r="E1485" i="5"/>
  <c r="X1485" i="5" s="1"/>
  <c r="V1486" i="5"/>
  <c r="E1486" i="5"/>
  <c r="V1487" i="5"/>
  <c r="E1487" i="5"/>
  <c r="X1487" i="5" s="1"/>
  <c r="V1488" i="5"/>
  <c r="E1488" i="5"/>
  <c r="V1489" i="5"/>
  <c r="E1489" i="5"/>
  <c r="X1489" i="5" s="1"/>
  <c r="V1490" i="5"/>
  <c r="E1490" i="5"/>
  <c r="V1491" i="5"/>
  <c r="E1491" i="5"/>
  <c r="X1491" i="5" s="1"/>
  <c r="V1492" i="5"/>
  <c r="E1492" i="5"/>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X1501" i="5" s="1"/>
  <c r="V1502" i="5"/>
  <c r="E1502" i="5"/>
  <c r="V1503" i="5"/>
  <c r="E1503" i="5"/>
  <c r="X1503" i="5" s="1"/>
  <c r="V1504" i="5"/>
  <c r="E1504" i="5"/>
  <c r="V1505" i="5"/>
  <c r="E1505" i="5"/>
  <c r="X1505" i="5" s="1"/>
  <c r="V1506" i="5"/>
  <c r="E1506" i="5"/>
  <c r="V1507" i="5"/>
  <c r="E1507" i="5"/>
  <c r="X1507" i="5" s="1"/>
  <c r="V1508" i="5"/>
  <c r="E1508" i="5"/>
  <c r="V1509" i="5"/>
  <c r="E1509" i="5"/>
  <c r="X1509" i="5" s="1"/>
  <c r="V1510" i="5"/>
  <c r="E1510" i="5"/>
  <c r="V1511" i="5"/>
  <c r="E1511" i="5"/>
  <c r="X1511" i="5" s="1"/>
  <c r="V1512" i="5"/>
  <c r="E1512" i="5"/>
  <c r="V1513" i="5"/>
  <c r="E1513" i="5"/>
  <c r="X1513" i="5" s="1"/>
  <c r="V1514" i="5"/>
  <c r="E1514" i="5"/>
  <c r="V1515" i="5"/>
  <c r="E1515" i="5"/>
  <c r="X1515" i="5" s="1"/>
  <c r="V1516" i="5"/>
  <c r="E1516" i="5"/>
  <c r="V1517" i="5"/>
  <c r="E1517" i="5"/>
  <c r="V1518" i="5"/>
  <c r="E1518" i="5"/>
  <c r="V1519" i="5"/>
  <c r="E1519" i="5"/>
  <c r="X1519" i="5" s="1"/>
  <c r="V1520" i="5"/>
  <c r="E1520" i="5"/>
  <c r="V1521" i="5"/>
  <c r="E1521" i="5"/>
  <c r="X1521" i="5" s="1"/>
  <c r="V1522" i="5"/>
  <c r="E1522" i="5"/>
  <c r="V1523" i="5"/>
  <c r="E1523" i="5"/>
  <c r="X1523" i="5" s="1"/>
  <c r="V1524" i="5"/>
  <c r="E1524" i="5"/>
  <c r="V1525" i="5"/>
  <c r="E1525" i="5"/>
  <c r="X1525" i="5" s="1"/>
  <c r="V1526" i="5"/>
  <c r="E1526" i="5"/>
  <c r="V1527" i="5"/>
  <c r="E1527" i="5"/>
  <c r="V1528" i="5"/>
  <c r="E1528" i="5"/>
  <c r="V1529" i="5"/>
  <c r="E1529" i="5"/>
  <c r="V1530" i="5"/>
  <c r="E1530" i="5"/>
  <c r="V1531" i="5"/>
  <c r="E1531" i="5"/>
  <c r="X1531" i="5" s="1"/>
  <c r="V1532" i="5"/>
  <c r="E1532" i="5"/>
  <c r="V1533" i="5"/>
  <c r="E1533" i="5"/>
  <c r="V1534" i="5"/>
  <c r="E1534" i="5"/>
  <c r="V1535" i="5"/>
  <c r="E1535" i="5"/>
  <c r="X1535" i="5" s="1"/>
  <c r="V1536" i="5"/>
  <c r="E1536" i="5"/>
  <c r="V1537" i="5"/>
  <c r="E1537" i="5"/>
  <c r="X1537" i="5" s="1"/>
  <c r="V1538" i="5"/>
  <c r="E1538" i="5"/>
  <c r="V1539" i="5"/>
  <c r="E1539" i="5"/>
  <c r="X1539" i="5" s="1"/>
  <c r="V1540" i="5"/>
  <c r="E1540" i="5"/>
  <c r="V1541" i="5"/>
  <c r="E1541" i="5"/>
  <c r="X1541" i="5" s="1"/>
  <c r="V1542" i="5"/>
  <c r="E1542" i="5"/>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X1559" i="5" s="1"/>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X1571" i="5" s="1"/>
  <c r="V1572" i="5"/>
  <c r="E1572" i="5"/>
  <c r="V1573" i="5"/>
  <c r="E1573" i="5"/>
  <c r="X1573" i="5" s="1"/>
  <c r="V1574" i="5"/>
  <c r="E1574" i="5"/>
  <c r="V1575" i="5"/>
  <c r="E1575" i="5"/>
  <c r="V1576" i="5"/>
  <c r="E1576" i="5"/>
  <c r="V1577" i="5"/>
  <c r="E1577" i="5"/>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X1591" i="5" s="1"/>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X1607" i="5" s="1"/>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X1621" i="5" s="1"/>
  <c r="V1622" i="5"/>
  <c r="E1622" i="5"/>
  <c r="V1623" i="5"/>
  <c r="E1623" i="5"/>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V1633" i="5"/>
  <c r="E1633" i="5"/>
  <c r="X1633" i="5" s="1"/>
  <c r="V1634" i="5"/>
  <c r="E1634" i="5"/>
  <c r="V1635" i="5"/>
  <c r="E1635" i="5"/>
  <c r="V1636" i="5"/>
  <c r="E1636" i="5"/>
  <c r="V1637" i="5"/>
  <c r="E1637" i="5"/>
  <c r="X1637" i="5" s="1"/>
  <c r="V1638" i="5"/>
  <c r="E1638" i="5"/>
  <c r="V1639" i="5"/>
  <c r="E1639" i="5"/>
  <c r="X1639" i="5" s="1"/>
  <c r="V1640" i="5"/>
  <c r="E1640" i="5"/>
  <c r="V1641" i="5"/>
  <c r="E1641" i="5"/>
  <c r="X1641" i="5" s="1"/>
  <c r="V1642" i="5"/>
  <c r="E1642" i="5"/>
  <c r="V1643" i="5"/>
  <c r="E1643" i="5"/>
  <c r="V1644" i="5"/>
  <c r="E1644" i="5"/>
  <c r="V1645" i="5"/>
  <c r="E1645" i="5"/>
  <c r="X1645" i="5" s="1"/>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X1659" i="5" s="1"/>
  <c r="V1660" i="5"/>
  <c r="E1660" i="5"/>
  <c r="V1661" i="5"/>
  <c r="E1661" i="5"/>
  <c r="X1661" i="5" s="1"/>
  <c r="V1662" i="5"/>
  <c r="E1662" i="5"/>
  <c r="V1663" i="5"/>
  <c r="E1663" i="5"/>
  <c r="V1664" i="5"/>
  <c r="E1664" i="5"/>
  <c r="V1665" i="5"/>
  <c r="E1665" i="5"/>
  <c r="X1665" i="5" s="1"/>
  <c r="V1666" i="5"/>
  <c r="E1666" i="5"/>
  <c r="V1667" i="5"/>
  <c r="E1667" i="5"/>
  <c r="V1668" i="5"/>
  <c r="E1668" i="5"/>
  <c r="V1669" i="5"/>
  <c r="E1669" i="5"/>
  <c r="X1669" i="5" s="1"/>
  <c r="V1670" i="5"/>
  <c r="E1670" i="5"/>
  <c r="V1671" i="5"/>
  <c r="E1671" i="5"/>
  <c r="V1672" i="5"/>
  <c r="E1672" i="5"/>
  <c r="V1673" i="5"/>
  <c r="E1673" i="5"/>
  <c r="V1674" i="5"/>
  <c r="E1674" i="5"/>
  <c r="V1675" i="5"/>
  <c r="E1675" i="5"/>
  <c r="X1675" i="5" s="1"/>
  <c r="V1676" i="5"/>
  <c r="E1676" i="5"/>
  <c r="V1677" i="5"/>
  <c r="E1677" i="5"/>
  <c r="X1677" i="5" s="1"/>
  <c r="V1678" i="5"/>
  <c r="E1678" i="5"/>
  <c r="V1679" i="5"/>
  <c r="E1679" i="5"/>
  <c r="X1679" i="5" s="1"/>
  <c r="V1680" i="5"/>
  <c r="E1680" i="5"/>
  <c r="X1680" i="5" s="1"/>
  <c r="V1681" i="5"/>
  <c r="E1681" i="5"/>
  <c r="X1681" i="5" s="1"/>
  <c r="V1682" i="5"/>
  <c r="E1682" i="5"/>
  <c r="V1683" i="5"/>
  <c r="E1683" i="5"/>
  <c r="X1683" i="5" s="1"/>
  <c r="V1684" i="5"/>
  <c r="E1684" i="5"/>
  <c r="V1685" i="5"/>
  <c r="E1685" i="5"/>
  <c r="X1685" i="5" s="1"/>
  <c r="V1686" i="5"/>
  <c r="E1686" i="5"/>
  <c r="V1687" i="5"/>
  <c r="E1687" i="5"/>
  <c r="V1688" i="5"/>
  <c r="E1688" i="5"/>
  <c r="V1689" i="5"/>
  <c r="E1689" i="5"/>
  <c r="X1689" i="5" s="1"/>
  <c r="V1690" i="5"/>
  <c r="E1690" i="5"/>
  <c r="V1691" i="5"/>
  <c r="E1691" i="5"/>
  <c r="V1692" i="5"/>
  <c r="E1692" i="5"/>
  <c r="V1693" i="5"/>
  <c r="E1693" i="5"/>
  <c r="X1693" i="5" s="1"/>
  <c r="V1694" i="5"/>
  <c r="E1694" i="5"/>
  <c r="V1695" i="5"/>
  <c r="E1695" i="5"/>
  <c r="V1696" i="5"/>
  <c r="E1696" i="5"/>
  <c r="X1696" i="5" s="1"/>
  <c r="V1697" i="5"/>
  <c r="E1697" i="5"/>
  <c r="V1698" i="5"/>
  <c r="E1698" i="5"/>
  <c r="V1699" i="5"/>
  <c r="E1699" i="5"/>
  <c r="V1700" i="5"/>
  <c r="E1700" i="5"/>
  <c r="V1701" i="5"/>
  <c r="E1701" i="5"/>
  <c r="X1701" i="5" s="1"/>
  <c r="V1702" i="5"/>
  <c r="E1702" i="5"/>
  <c r="V1703" i="5"/>
  <c r="E1703" i="5"/>
  <c r="X1703" i="5" s="1"/>
  <c r="V1704" i="5"/>
  <c r="E1704" i="5"/>
  <c r="V1705" i="5"/>
  <c r="E1705" i="5"/>
  <c r="X1705" i="5" s="1"/>
  <c r="V1706" i="5"/>
  <c r="E1706" i="5"/>
  <c r="V1707" i="5"/>
  <c r="E1707" i="5"/>
  <c r="V1708" i="5"/>
  <c r="E1708" i="5"/>
  <c r="X1708" i="5" s="1"/>
  <c r="V1709" i="5"/>
  <c r="E1709" i="5"/>
  <c r="X1709" i="5" s="1"/>
  <c r="V1710" i="5"/>
  <c r="E1710" i="5"/>
  <c r="V1711" i="5"/>
  <c r="E1711" i="5"/>
  <c r="X1711" i="5" s="1"/>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X1725" i="5" s="1"/>
  <c r="V1726" i="5"/>
  <c r="E1726" i="5"/>
  <c r="V1727" i="5"/>
  <c r="E1727" i="5"/>
  <c r="X1727" i="5" s="1"/>
  <c r="V1728" i="5"/>
  <c r="E1728" i="5"/>
  <c r="V1729" i="5"/>
  <c r="E1729" i="5"/>
  <c r="X1729" i="5" s="1"/>
  <c r="V1730" i="5"/>
  <c r="E1730" i="5"/>
  <c r="V1731" i="5"/>
  <c r="E1731" i="5"/>
  <c r="X1731" i="5" s="1"/>
  <c r="V1732" i="5"/>
  <c r="E1732" i="5"/>
  <c r="V1733" i="5"/>
  <c r="E1733" i="5"/>
  <c r="V1734" i="5"/>
  <c r="E1734" i="5"/>
  <c r="V1735" i="5"/>
  <c r="E1735" i="5"/>
  <c r="X1735" i="5" s="1"/>
  <c r="V1736" i="5"/>
  <c r="E1736" i="5"/>
  <c r="V1737" i="5"/>
  <c r="E1737" i="5"/>
  <c r="V1738" i="5"/>
  <c r="E1738" i="5"/>
  <c r="V1739" i="5"/>
  <c r="E1739" i="5"/>
  <c r="V1740" i="5"/>
  <c r="E1740" i="5"/>
  <c r="V1741" i="5"/>
  <c r="E1741" i="5"/>
  <c r="X1741" i="5" s="1"/>
  <c r="V1742" i="5"/>
  <c r="E1742" i="5"/>
  <c r="V1743" i="5"/>
  <c r="E1743" i="5"/>
  <c r="X1743" i="5" s="1"/>
  <c r="V1744" i="5"/>
  <c r="E1744" i="5"/>
  <c r="V1745" i="5"/>
  <c r="E1745" i="5"/>
  <c r="V1746" i="5"/>
  <c r="E1746" i="5"/>
  <c r="V1747" i="5"/>
  <c r="E1747" i="5"/>
  <c r="V1748" i="5"/>
  <c r="E1748" i="5"/>
  <c r="V1749" i="5"/>
  <c r="E1749" i="5"/>
  <c r="X1749" i="5" s="1"/>
  <c r="V1750" i="5"/>
  <c r="E1750" i="5"/>
  <c r="V1751" i="5"/>
  <c r="E1751" i="5"/>
  <c r="X1751" i="5" s="1"/>
  <c r="V1752" i="5"/>
  <c r="E1752" i="5"/>
  <c r="V1753" i="5"/>
  <c r="E1753" i="5"/>
  <c r="X1753" i="5" s="1"/>
  <c r="V1754" i="5"/>
  <c r="E1754" i="5"/>
  <c r="V1755" i="5"/>
  <c r="E1755" i="5"/>
  <c r="X1755" i="5" s="1"/>
  <c r="V1756" i="5"/>
  <c r="E1756" i="5"/>
  <c r="V1757" i="5"/>
  <c r="E1757" i="5"/>
  <c r="X1757" i="5" s="1"/>
  <c r="V1758" i="5"/>
  <c r="E1758" i="5"/>
  <c r="V1759" i="5"/>
  <c r="E1759" i="5"/>
  <c r="X1759" i="5" s="1"/>
  <c r="V1760" i="5"/>
  <c r="E1760" i="5"/>
  <c r="V1761" i="5"/>
  <c r="E1761" i="5"/>
  <c r="X1761" i="5" s="1"/>
  <c r="V1762" i="5"/>
  <c r="E1762" i="5"/>
  <c r="V1763" i="5"/>
  <c r="E1763" i="5"/>
  <c r="X1763" i="5" s="1"/>
  <c r="V1764" i="5"/>
  <c r="E1764" i="5"/>
  <c r="V1765" i="5"/>
  <c r="E1765" i="5"/>
  <c r="X1765" i="5" s="1"/>
  <c r="V1766" i="5"/>
  <c r="E1766" i="5"/>
  <c r="V1767" i="5"/>
  <c r="E1767" i="5"/>
  <c r="V1768" i="5"/>
  <c r="E1768" i="5"/>
  <c r="V1769" i="5"/>
  <c r="E1769" i="5"/>
  <c r="X1769" i="5" s="1"/>
  <c r="V1770" i="5"/>
  <c r="E1770" i="5"/>
  <c r="V1771" i="5"/>
  <c r="E1771" i="5"/>
  <c r="X1771" i="5" s="1"/>
  <c r="V1772" i="5"/>
  <c r="E1772" i="5"/>
  <c r="V1773" i="5"/>
  <c r="E1773" i="5"/>
  <c r="X1773" i="5" s="1"/>
  <c r="V1774" i="5"/>
  <c r="E1774" i="5"/>
  <c r="V1775" i="5"/>
  <c r="E1775" i="5"/>
  <c r="V1776" i="5"/>
  <c r="E1776" i="5"/>
  <c r="V1777" i="5"/>
  <c r="E1777" i="5"/>
  <c r="X1777" i="5" s="1"/>
  <c r="V1778" i="5"/>
  <c r="E1778" i="5"/>
  <c r="V1779" i="5"/>
  <c r="E1779" i="5"/>
  <c r="X1779" i="5" s="1"/>
  <c r="V1780" i="5"/>
  <c r="E1780" i="5"/>
  <c r="V1781" i="5"/>
  <c r="E1781" i="5"/>
  <c r="X1781" i="5" s="1"/>
  <c r="V1782" i="5"/>
  <c r="E1782" i="5"/>
  <c r="V1783" i="5"/>
  <c r="E1783" i="5"/>
  <c r="X1783" i="5" s="1"/>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V1795" i="5"/>
  <c r="E1795" i="5"/>
  <c r="X1795" i="5" s="1"/>
  <c r="V1796" i="5"/>
  <c r="E1796" i="5"/>
  <c r="V1797" i="5"/>
  <c r="E1797" i="5"/>
  <c r="X1797" i="5" s="1"/>
  <c r="V1798" i="5"/>
  <c r="E1798" i="5"/>
  <c r="V1799" i="5"/>
  <c r="E1799" i="5"/>
  <c r="X1799" i="5" s="1"/>
  <c r="V1800" i="5"/>
  <c r="E1800" i="5"/>
  <c r="V1801" i="5"/>
  <c r="E1801" i="5"/>
  <c r="V1802" i="5"/>
  <c r="E1802" i="5"/>
  <c r="V1803" i="5"/>
  <c r="E1803" i="5"/>
  <c r="X1803" i="5" s="1"/>
  <c r="V1804" i="5"/>
  <c r="E1804" i="5"/>
  <c r="V1805" i="5"/>
  <c r="E1805" i="5"/>
  <c r="X1805" i="5" s="1"/>
  <c r="V1806" i="5"/>
  <c r="E1806" i="5"/>
  <c r="V1807" i="5"/>
  <c r="E1807" i="5"/>
  <c r="X1807" i="5" s="1"/>
  <c r="V1808" i="5"/>
  <c r="E1808" i="5"/>
  <c r="V1809" i="5"/>
  <c r="E1809" i="5"/>
  <c r="V1810" i="5"/>
  <c r="E1810" i="5"/>
  <c r="V1811" i="5"/>
  <c r="E1811" i="5"/>
  <c r="V1812" i="5"/>
  <c r="E1812" i="5"/>
  <c r="V1813" i="5"/>
  <c r="E1813" i="5"/>
  <c r="X1813" i="5" s="1"/>
  <c r="V1814" i="5"/>
  <c r="E1814" i="5"/>
  <c r="V1815" i="5"/>
  <c r="E1815" i="5"/>
  <c r="X1815" i="5" s="1"/>
  <c r="V1816" i="5"/>
  <c r="E1816" i="5"/>
  <c r="V1817" i="5"/>
  <c r="E1817" i="5"/>
  <c r="V1818" i="5"/>
  <c r="E1818" i="5"/>
  <c r="V1819" i="5"/>
  <c r="E1819" i="5"/>
  <c r="X1819" i="5" s="1"/>
  <c r="V1820" i="5"/>
  <c r="E1820" i="5"/>
  <c r="V1821" i="5"/>
  <c r="E1821" i="5"/>
  <c r="X1821" i="5" s="1"/>
  <c r="V1822" i="5"/>
  <c r="E1822" i="5"/>
  <c r="V1823" i="5"/>
  <c r="E1823" i="5"/>
  <c r="X1823" i="5" s="1"/>
  <c r="V1824" i="5"/>
  <c r="E1824" i="5"/>
  <c r="X1824" i="5" s="1"/>
  <c r="V1825" i="5"/>
  <c r="E1825" i="5"/>
  <c r="V1826" i="5"/>
  <c r="E1826" i="5"/>
  <c r="V1827" i="5"/>
  <c r="E1827" i="5"/>
  <c r="X1827" i="5" s="1"/>
  <c r="V1828" i="5"/>
  <c r="E1828" i="5"/>
  <c r="V1829" i="5"/>
  <c r="E1829" i="5"/>
  <c r="V1830" i="5"/>
  <c r="E1830" i="5"/>
  <c r="V1831" i="5"/>
  <c r="E1831" i="5"/>
  <c r="X1831" i="5" s="1"/>
  <c r="V1832" i="5"/>
  <c r="E1832" i="5"/>
  <c r="V1833" i="5"/>
  <c r="E1833" i="5"/>
  <c r="V1834" i="5"/>
  <c r="E1834" i="5"/>
  <c r="V1835" i="5"/>
  <c r="E1835" i="5"/>
  <c r="X1835" i="5" s="1"/>
  <c r="V1836" i="5"/>
  <c r="E1836" i="5"/>
  <c r="V1837" i="5"/>
  <c r="E1837" i="5"/>
  <c r="V1838" i="5"/>
  <c r="E1838" i="5"/>
  <c r="V1839" i="5"/>
  <c r="E1839" i="5"/>
  <c r="X1839" i="5" s="1"/>
  <c r="V1840" i="5"/>
  <c r="E1840" i="5"/>
  <c r="V1841" i="5"/>
  <c r="E1841" i="5"/>
  <c r="X1841" i="5" s="1"/>
  <c r="V1842" i="5"/>
  <c r="E1842" i="5"/>
  <c r="V1843" i="5"/>
  <c r="E1843" i="5"/>
  <c r="X1843" i="5" s="1"/>
  <c r="V1844" i="5"/>
  <c r="E1844" i="5"/>
  <c r="X1844" i="5" s="1"/>
  <c r="V1845" i="5"/>
  <c r="E1845" i="5"/>
  <c r="V1846" i="5"/>
  <c r="E1846" i="5"/>
  <c r="V1847" i="5"/>
  <c r="E1847" i="5"/>
  <c r="X1847" i="5" s="1"/>
  <c r="V1848" i="5"/>
  <c r="E1848" i="5"/>
  <c r="V1849" i="5"/>
  <c r="E1849" i="5"/>
  <c r="V1850" i="5"/>
  <c r="E1850" i="5"/>
  <c r="V1851" i="5"/>
  <c r="E1851" i="5"/>
  <c r="X1851" i="5" s="1"/>
  <c r="V1852" i="5"/>
  <c r="E1852" i="5"/>
  <c r="V1853" i="5"/>
  <c r="E1853" i="5"/>
  <c r="X1853" i="5" s="1"/>
  <c r="V1854" i="5"/>
  <c r="E1854" i="5"/>
  <c r="V1855" i="5"/>
  <c r="E1855" i="5"/>
  <c r="X1855" i="5" s="1"/>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X1867" i="5" s="1"/>
  <c r="V1868" i="5"/>
  <c r="E1868" i="5"/>
  <c r="V1869" i="5"/>
  <c r="E1869" i="5"/>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V1885" i="5"/>
  <c r="E1885" i="5"/>
  <c r="X1885" i="5" s="1"/>
  <c r="V1886" i="5"/>
  <c r="E1886" i="5"/>
  <c r="V1887" i="5"/>
  <c r="E1887" i="5"/>
  <c r="X1887" i="5" s="1"/>
  <c r="V1888" i="5"/>
  <c r="E1888" i="5"/>
  <c r="V1889" i="5"/>
  <c r="E1889" i="5"/>
  <c r="X1889" i="5" s="1"/>
  <c r="V1890" i="5"/>
  <c r="E1890" i="5"/>
  <c r="V1891" i="5"/>
  <c r="E1891" i="5"/>
  <c r="X1891" i="5" s="1"/>
  <c r="V1892" i="5"/>
  <c r="E1892" i="5"/>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X1915" i="5" s="1"/>
  <c r="V1916" i="5"/>
  <c r="E1916" i="5"/>
  <c r="V1917" i="5"/>
  <c r="E1917" i="5"/>
  <c r="X1917" i="5" s="1"/>
  <c r="V1918" i="5"/>
  <c r="E1918" i="5"/>
  <c r="V1919" i="5"/>
  <c r="E1919" i="5"/>
  <c r="V1920" i="5"/>
  <c r="E1920" i="5"/>
  <c r="V1921" i="5"/>
  <c r="E1921" i="5"/>
  <c r="X1921" i="5" s="1"/>
  <c r="V1922" i="5"/>
  <c r="E1922" i="5"/>
  <c r="V1923" i="5"/>
  <c r="E1923" i="5"/>
  <c r="X1923" i="5" s="1"/>
  <c r="V1924" i="5"/>
  <c r="E1924" i="5"/>
  <c r="V1925" i="5"/>
  <c r="E1925" i="5"/>
  <c r="X1925" i="5" s="1"/>
  <c r="V1926" i="5"/>
  <c r="E1926" i="5"/>
  <c r="V1927" i="5"/>
  <c r="E1927" i="5"/>
  <c r="X1927" i="5" s="1"/>
  <c r="V1928" i="5"/>
  <c r="E1928" i="5"/>
  <c r="V1929" i="5"/>
  <c r="E1929" i="5"/>
  <c r="X1929" i="5" s="1"/>
  <c r="V1930" i="5"/>
  <c r="E1930" i="5"/>
  <c r="V1931" i="5"/>
  <c r="E1931" i="5"/>
  <c r="V1932" i="5"/>
  <c r="E1932" i="5"/>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V1942" i="5"/>
  <c r="E1942" i="5"/>
  <c r="V1943" i="5"/>
  <c r="E1943" i="5"/>
  <c r="X1943" i="5" s="1"/>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X2029" i="5" s="1"/>
  <c r="V2030" i="5"/>
  <c r="E2030" i="5"/>
  <c r="V2031" i="5"/>
  <c r="E2031" i="5"/>
  <c r="X2031" i="5" s="1"/>
  <c r="V2032" i="5"/>
  <c r="E2032" i="5"/>
  <c r="V2033" i="5"/>
  <c r="E2033" i="5"/>
  <c r="X2033" i="5" s="1"/>
  <c r="V2034" i="5"/>
  <c r="E2034" i="5"/>
  <c r="V2035" i="5"/>
  <c r="E2035" i="5"/>
  <c r="V2036" i="5"/>
  <c r="E2036" i="5"/>
  <c r="V2037" i="5"/>
  <c r="E2037" i="5"/>
  <c r="X2037" i="5" s="1"/>
  <c r="V2038" i="5"/>
  <c r="E2038" i="5"/>
  <c r="V2039" i="5"/>
  <c r="E2039" i="5"/>
  <c r="X2039" i="5" s="1"/>
  <c r="V2040" i="5"/>
  <c r="E2040" i="5"/>
  <c r="V2041" i="5"/>
  <c r="E2041" i="5"/>
  <c r="X2041" i="5" s="1"/>
  <c r="V2042" i="5"/>
  <c r="E2042" i="5"/>
  <c r="V2043" i="5"/>
  <c r="E2043" i="5"/>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V2056" i="5"/>
  <c r="E2056" i="5"/>
  <c r="V2057" i="5"/>
  <c r="E2057" i="5"/>
  <c r="X2057" i="5" s="1"/>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X2067" i="5" s="1"/>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V2081" i="5"/>
  <c r="E2081" i="5"/>
  <c r="X2081" i="5" s="1"/>
  <c r="V2082" i="5"/>
  <c r="E2082" i="5"/>
  <c r="V2083" i="5"/>
  <c r="E2083" i="5"/>
  <c r="X2083" i="5" s="1"/>
  <c r="V2084" i="5"/>
  <c r="E2084" i="5"/>
  <c r="V2085" i="5"/>
  <c r="E2085" i="5"/>
  <c r="X2085" i="5" s="1"/>
  <c r="V2086" i="5"/>
  <c r="E2086" i="5"/>
  <c r="V2087" i="5"/>
  <c r="E2087" i="5"/>
  <c r="X2087" i="5" s="1"/>
  <c r="V2088" i="5"/>
  <c r="E2088" i="5"/>
  <c r="V2089" i="5"/>
  <c r="E2089" i="5"/>
  <c r="X2089" i="5" s="1"/>
  <c r="V2090" i="5"/>
  <c r="E2090" i="5"/>
  <c r="V2091" i="5"/>
  <c r="E2091" i="5"/>
  <c r="V2092" i="5"/>
  <c r="E2092" i="5"/>
  <c r="V2093" i="5"/>
  <c r="E2093" i="5"/>
  <c r="X2093" i="5" s="1"/>
  <c r="V2094" i="5"/>
  <c r="E2094" i="5"/>
  <c r="V2095" i="5"/>
  <c r="E2095" i="5"/>
  <c r="X2095" i="5" s="1"/>
  <c r="V2096" i="5"/>
  <c r="E2096" i="5"/>
  <c r="V2097" i="5"/>
  <c r="E2097" i="5"/>
  <c r="X2097" i="5" s="1"/>
  <c r="V2098" i="5"/>
  <c r="E2098" i="5"/>
  <c r="V2099" i="5"/>
  <c r="E2099" i="5"/>
  <c r="X2099" i="5" s="1"/>
  <c r="V2100" i="5"/>
  <c r="E2100" i="5"/>
  <c r="V2101" i="5"/>
  <c r="E2101" i="5"/>
  <c r="X2101" i="5" s="1"/>
  <c r="V2102" i="5"/>
  <c r="E2102" i="5"/>
  <c r="V2103" i="5"/>
  <c r="E2103" i="5"/>
  <c r="V2104" i="5"/>
  <c r="E2104" i="5"/>
  <c r="V2105" i="5"/>
  <c r="E2105" i="5"/>
  <c r="X2105" i="5" s="1"/>
  <c r="V2106" i="5"/>
  <c r="E2106" i="5"/>
  <c r="V2107" i="5"/>
  <c r="E2107" i="5"/>
  <c r="X2107" i="5" s="1"/>
  <c r="V2108" i="5"/>
  <c r="E2108" i="5"/>
  <c r="V2109" i="5"/>
  <c r="E2109" i="5"/>
  <c r="X2109" i="5" s="1"/>
  <c r="V2110" i="5"/>
  <c r="E2110" i="5"/>
  <c r="V2111" i="5"/>
  <c r="E2111" i="5"/>
  <c r="X2111" i="5" s="1"/>
  <c r="V2112" i="5"/>
  <c r="E2112" i="5"/>
  <c r="V2113" i="5"/>
  <c r="E2113" i="5"/>
  <c r="X2113" i="5" s="1"/>
  <c r="V2114" i="5"/>
  <c r="E2114" i="5"/>
  <c r="V2115" i="5"/>
  <c r="E2115" i="5"/>
  <c r="V2116" i="5"/>
  <c r="E2116" i="5"/>
  <c r="V2117" i="5"/>
  <c r="E2117" i="5"/>
  <c r="X2117" i="5" s="1"/>
  <c r="V2118" i="5"/>
  <c r="E2118" i="5"/>
  <c r="V2119" i="5"/>
  <c r="E2119" i="5"/>
  <c r="V2120" i="5"/>
  <c r="E2120" i="5"/>
  <c r="V2121" i="5"/>
  <c r="E2121" i="5"/>
  <c r="X2121" i="5" s="1"/>
  <c r="V2122" i="5"/>
  <c r="E2122" i="5"/>
  <c r="V2123" i="5"/>
  <c r="E2123" i="5"/>
  <c r="V2124" i="5"/>
  <c r="E2124" i="5"/>
  <c r="V2125" i="5"/>
  <c r="E2125" i="5"/>
  <c r="X2125" i="5" s="1"/>
  <c r="V2126" i="5"/>
  <c r="E2126" i="5"/>
  <c r="V2127" i="5"/>
  <c r="E2127" i="5"/>
  <c r="X2127" i="5" s="1"/>
  <c r="V2128" i="5"/>
  <c r="E2128" i="5"/>
  <c r="V2129" i="5"/>
  <c r="E2129" i="5"/>
  <c r="X2129" i="5" s="1"/>
  <c r="V2130" i="5"/>
  <c r="E2130" i="5"/>
  <c r="V2131" i="5"/>
  <c r="E2131" i="5"/>
  <c r="V2132" i="5"/>
  <c r="E2132" i="5"/>
  <c r="V2133" i="5"/>
  <c r="E2133" i="5"/>
  <c r="V2134" i="5"/>
  <c r="E2134" i="5"/>
  <c r="V2135" i="5"/>
  <c r="E2135" i="5"/>
  <c r="X2135" i="5" s="1"/>
  <c r="V2136" i="5"/>
  <c r="E2136" i="5"/>
  <c r="V2137" i="5"/>
  <c r="E2137" i="5"/>
  <c r="X2137" i="5" s="1"/>
  <c r="V2138" i="5"/>
  <c r="E2138" i="5"/>
  <c r="V2139" i="5"/>
  <c r="E2139" i="5"/>
  <c r="V2140" i="5"/>
  <c r="E2140" i="5"/>
  <c r="V2141" i="5"/>
  <c r="E2141" i="5"/>
  <c r="X2141" i="5" s="1"/>
  <c r="V2142" i="5"/>
  <c r="E2142" i="5"/>
  <c r="V2143" i="5"/>
  <c r="E2143" i="5"/>
  <c r="V2144" i="5"/>
  <c r="E2144" i="5"/>
  <c r="V2145" i="5"/>
  <c r="E2145" i="5"/>
  <c r="X2145" i="5" s="1"/>
  <c r="V2146" i="5"/>
  <c r="E2146" i="5"/>
  <c r="V2147" i="5"/>
  <c r="E2147" i="5"/>
  <c r="X2147" i="5" s="1"/>
  <c r="V2148" i="5"/>
  <c r="E2148" i="5"/>
  <c r="V2149" i="5"/>
  <c r="E2149" i="5"/>
  <c r="X2149" i="5" s="1"/>
  <c r="V2150" i="5"/>
  <c r="E2150" i="5"/>
  <c r="V2151" i="5"/>
  <c r="E2151" i="5"/>
  <c r="V2152" i="5"/>
  <c r="E2152" i="5"/>
  <c r="V2153" i="5"/>
  <c r="E2153" i="5"/>
  <c r="X2153" i="5" s="1"/>
  <c r="V2154" i="5"/>
  <c r="E2154" i="5"/>
  <c r="V2155" i="5"/>
  <c r="E2155" i="5"/>
  <c r="V2156" i="5"/>
  <c r="E2156" i="5"/>
  <c r="V2157" i="5"/>
  <c r="E2157" i="5"/>
  <c r="X2157" i="5" s="1"/>
  <c r="V2158" i="5"/>
  <c r="E2158" i="5"/>
  <c r="V2159" i="5"/>
  <c r="E2159" i="5"/>
  <c r="X2159" i="5" s="1"/>
  <c r="V2160" i="5"/>
  <c r="E2160" i="5"/>
  <c r="V2161" i="5"/>
  <c r="E2161" i="5"/>
  <c r="X2161" i="5" s="1"/>
  <c r="V2162" i="5"/>
  <c r="E2162" i="5"/>
  <c r="V2163" i="5"/>
  <c r="E2163" i="5"/>
  <c r="X2163" i="5" s="1"/>
  <c r="V2164" i="5"/>
  <c r="E2164" i="5"/>
  <c r="V2165" i="5"/>
  <c r="E2165" i="5"/>
  <c r="V2166" i="5"/>
  <c r="E2166" i="5"/>
  <c r="V2167" i="5"/>
  <c r="E2167" i="5"/>
  <c r="X2167" i="5" s="1"/>
  <c r="V2168" i="5"/>
  <c r="E2168" i="5"/>
  <c r="V2169" i="5"/>
  <c r="E2169" i="5"/>
  <c r="X2169" i="5" s="1"/>
  <c r="V2170" i="5"/>
  <c r="E2170" i="5"/>
  <c r="V2171" i="5"/>
  <c r="E2171" i="5"/>
  <c r="V2172" i="5"/>
  <c r="E2172" i="5"/>
  <c r="V2173" i="5"/>
  <c r="E2173" i="5"/>
  <c r="X2173" i="5" s="1"/>
  <c r="V2174" i="5"/>
  <c r="E2174" i="5"/>
  <c r="V2175" i="5"/>
  <c r="E2175" i="5"/>
  <c r="X2175" i="5" s="1"/>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X2191" i="5" s="1"/>
  <c r="V2192" i="5"/>
  <c r="E2192" i="5"/>
  <c r="V2193" i="5"/>
  <c r="E2193" i="5"/>
  <c r="X2193" i="5" s="1"/>
  <c r="V2194" i="5"/>
  <c r="E2194" i="5"/>
  <c r="V2195" i="5"/>
  <c r="E2195" i="5"/>
  <c r="X2195" i="5" s="1"/>
  <c r="V2196" i="5"/>
  <c r="E2196" i="5"/>
  <c r="V2197" i="5"/>
  <c r="E2197" i="5"/>
  <c r="V2198" i="5"/>
  <c r="E2198" i="5"/>
  <c r="V2199" i="5"/>
  <c r="E2199" i="5"/>
  <c r="X2199" i="5" s="1"/>
  <c r="V2200" i="5"/>
  <c r="E2200" i="5"/>
  <c r="V2201" i="5"/>
  <c r="E2201" i="5"/>
  <c r="X2201" i="5" s="1"/>
  <c r="V2202" i="5"/>
  <c r="E2202" i="5"/>
  <c r="V2203" i="5"/>
  <c r="E2203" i="5"/>
  <c r="X2203" i="5" s="1"/>
  <c r="V2204" i="5"/>
  <c r="E2204" i="5"/>
  <c r="V2205" i="5"/>
  <c r="E2205" i="5"/>
  <c r="X2205" i="5" s="1"/>
  <c r="V2206" i="5"/>
  <c r="E2206" i="5"/>
  <c r="V2207" i="5"/>
  <c r="E2207" i="5"/>
  <c r="X2207" i="5" s="1"/>
  <c r="V2208" i="5"/>
  <c r="E2208" i="5"/>
  <c r="V2209" i="5"/>
  <c r="E2209" i="5"/>
  <c r="X2209" i="5" s="1"/>
  <c r="V2210" i="5"/>
  <c r="E2210" i="5"/>
  <c r="V2211" i="5"/>
  <c r="E2211" i="5"/>
  <c r="X2211" i="5" s="1"/>
  <c r="V2212" i="5"/>
  <c r="E2212" i="5"/>
  <c r="V2213" i="5"/>
  <c r="E2213" i="5"/>
  <c r="V2214" i="5"/>
  <c r="E2214" i="5"/>
  <c r="V2215" i="5"/>
  <c r="E2215" i="5"/>
  <c r="V2216" i="5"/>
  <c r="E2216" i="5"/>
  <c r="V2217" i="5"/>
  <c r="E2217" i="5"/>
  <c r="X2217" i="5" s="1"/>
  <c r="V2218" i="5"/>
  <c r="E2218" i="5"/>
  <c r="X2218" i="5" s="1"/>
  <c r="V2219" i="5"/>
  <c r="E2219" i="5"/>
  <c r="V2220" i="5"/>
  <c r="E2220" i="5"/>
  <c r="V2221" i="5"/>
  <c r="E2221" i="5"/>
  <c r="X2221" i="5" s="1"/>
  <c r="V2222" i="5"/>
  <c r="E2222" i="5"/>
  <c r="V2223" i="5"/>
  <c r="E2223" i="5"/>
  <c r="X2223" i="5" s="1"/>
  <c r="V2224" i="5"/>
  <c r="E2224" i="5"/>
  <c r="V2225" i="5"/>
  <c r="E2225" i="5"/>
  <c r="X2225" i="5" s="1"/>
  <c r="V2226" i="5"/>
  <c r="E2226" i="5"/>
  <c r="V2227" i="5"/>
  <c r="E2227" i="5"/>
  <c r="X2227" i="5" s="1"/>
  <c r="V2228" i="5"/>
  <c r="E2228" i="5"/>
  <c r="V2229" i="5"/>
  <c r="E2229" i="5"/>
  <c r="X2229" i="5" s="1"/>
  <c r="V2230" i="5"/>
  <c r="E2230" i="5"/>
  <c r="V2231" i="5"/>
  <c r="E2231" i="5"/>
  <c r="X2231" i="5" s="1"/>
  <c r="V2232" i="5"/>
  <c r="E2232" i="5"/>
  <c r="V2233" i="5"/>
  <c r="E2233" i="5"/>
  <c r="V2234" i="5"/>
  <c r="E2234" i="5"/>
  <c r="V2235" i="5"/>
  <c r="E2235" i="5"/>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X2251" i="5" s="1"/>
  <c r="V2252" i="5"/>
  <c r="E2252" i="5"/>
  <c r="V2253" i="5"/>
  <c r="E2253" i="5"/>
  <c r="X2253" i="5" s="1"/>
  <c r="V2254" i="5"/>
  <c r="E2254" i="5"/>
  <c r="V2255" i="5"/>
  <c r="E2255" i="5"/>
  <c r="X2255" i="5" s="1"/>
  <c r="V2256" i="5"/>
  <c r="E2256" i="5"/>
  <c r="V2257" i="5"/>
  <c r="E2257" i="5"/>
  <c r="X2257" i="5" s="1"/>
  <c r="V2258" i="5"/>
  <c r="E2258" i="5"/>
  <c r="V2259" i="5"/>
  <c r="E2259" i="5"/>
  <c r="V2260" i="5"/>
  <c r="E2260" i="5"/>
  <c r="V2261" i="5"/>
  <c r="E2261" i="5"/>
  <c r="X2261" i="5" s="1"/>
  <c r="V2262" i="5"/>
  <c r="E2262" i="5"/>
  <c r="V2263" i="5"/>
  <c r="E2263" i="5"/>
  <c r="V2264" i="5"/>
  <c r="E2264" i="5"/>
  <c r="V2265" i="5"/>
  <c r="E2265" i="5"/>
  <c r="V2266" i="5"/>
  <c r="E2266" i="5"/>
  <c r="V2267" i="5"/>
  <c r="E2267" i="5"/>
  <c r="X2267" i="5" s="1"/>
  <c r="V2268" i="5"/>
  <c r="E2268" i="5"/>
  <c r="V2269" i="5"/>
  <c r="E2269" i="5"/>
  <c r="V2270" i="5"/>
  <c r="E2270" i="5"/>
  <c r="V2271" i="5"/>
  <c r="E2271" i="5"/>
  <c r="X2271" i="5" s="1"/>
  <c r="V2272" i="5"/>
  <c r="E2272" i="5"/>
  <c r="V2273" i="5"/>
  <c r="E2273" i="5"/>
  <c r="X2273" i="5" s="1"/>
  <c r="V2274" i="5"/>
  <c r="E2274" i="5"/>
  <c r="V2275" i="5"/>
  <c r="E2275" i="5"/>
  <c r="V2276" i="5"/>
  <c r="E2276" i="5"/>
  <c r="V2277" i="5"/>
  <c r="E2277" i="5"/>
  <c r="X2277" i="5" s="1"/>
  <c r="V2278" i="5"/>
  <c r="E2278" i="5"/>
  <c r="V2279" i="5"/>
  <c r="E2279" i="5"/>
  <c r="X2279" i="5" s="1"/>
  <c r="V2280" i="5"/>
  <c r="E2280" i="5"/>
  <c r="V2281" i="5"/>
  <c r="E2281" i="5"/>
  <c r="V2282" i="5"/>
  <c r="E2282" i="5"/>
  <c r="X2282" i="5" s="1"/>
  <c r="V2283" i="5"/>
  <c r="E2283" i="5"/>
  <c r="X2283" i="5" s="1"/>
  <c r="V2284" i="5"/>
  <c r="E2284" i="5"/>
  <c r="V2285" i="5"/>
  <c r="E2285" i="5"/>
  <c r="X2285" i="5" s="1"/>
  <c r="V2286" i="5"/>
  <c r="E2286" i="5"/>
  <c r="V2287" i="5"/>
  <c r="E2287" i="5"/>
  <c r="V2288" i="5"/>
  <c r="E2288" i="5"/>
  <c r="V2289" i="5"/>
  <c r="E2289" i="5"/>
  <c r="X2289" i="5" s="1"/>
  <c r="V2290" i="5"/>
  <c r="E2290" i="5"/>
  <c r="V2291" i="5"/>
  <c r="E2291" i="5"/>
  <c r="X2291" i="5" s="1"/>
  <c r="V2292" i="5"/>
  <c r="E2292" i="5"/>
  <c r="V2293" i="5"/>
  <c r="E2293" i="5"/>
  <c r="V2294" i="5"/>
  <c r="E2294" i="5"/>
  <c r="V2295" i="5"/>
  <c r="E2295" i="5"/>
  <c r="X2295" i="5" s="1"/>
  <c r="V2296" i="5"/>
  <c r="E2296" i="5"/>
  <c r="V2297" i="5"/>
  <c r="E2297" i="5"/>
  <c r="X2297" i="5" s="1"/>
  <c r="V2298" i="5"/>
  <c r="E2298" i="5"/>
  <c r="V2299" i="5"/>
  <c r="E2299" i="5"/>
  <c r="X2299" i="5" s="1"/>
  <c r="V2300" i="5"/>
  <c r="E2300" i="5"/>
  <c r="V2301" i="5"/>
  <c r="E2301" i="5"/>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V2316" i="5"/>
  <c r="E2316" i="5"/>
  <c r="V2317" i="5"/>
  <c r="E2317" i="5"/>
  <c r="V2318" i="5"/>
  <c r="E2318" i="5"/>
  <c r="V2319" i="5"/>
  <c r="E2319" i="5"/>
  <c r="V2320" i="5"/>
  <c r="E2320" i="5"/>
  <c r="V2321" i="5"/>
  <c r="E2321" i="5"/>
  <c r="X2321" i="5" s="1"/>
  <c r="V2322" i="5"/>
  <c r="E2322" i="5"/>
  <c r="V2323" i="5"/>
  <c r="E2323" i="5"/>
  <c r="X2323" i="5" s="1"/>
  <c r="V2324" i="5"/>
  <c r="E2324" i="5"/>
  <c r="X2324" i="5" s="1"/>
  <c r="V2325" i="5"/>
  <c r="E2325" i="5"/>
  <c r="X2325" i="5" s="1"/>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X2337" i="5" s="1"/>
  <c r="V2338" i="5"/>
  <c r="E2338" i="5"/>
  <c r="X2338" i="5" s="1"/>
  <c r="V2339" i="5"/>
  <c r="E2339" i="5"/>
  <c r="X2339" i="5" s="1"/>
  <c r="V2340" i="5"/>
  <c r="E2340" i="5"/>
  <c r="V2341" i="5"/>
  <c r="E2341" i="5"/>
  <c r="X2341" i="5" s="1"/>
  <c r="V2342" i="5"/>
  <c r="E2342" i="5"/>
  <c r="V2343" i="5"/>
  <c r="E2343" i="5"/>
  <c r="V2344" i="5"/>
  <c r="E2344" i="5"/>
  <c r="V2345" i="5"/>
  <c r="E2345" i="5"/>
  <c r="X2345" i="5" s="1"/>
  <c r="V2346" i="5"/>
  <c r="E2346" i="5"/>
  <c r="V2347" i="5"/>
  <c r="E2347" i="5"/>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X2357" i="5" s="1"/>
  <c r="V2358" i="5"/>
  <c r="E2358" i="5"/>
  <c r="V2359" i="5"/>
  <c r="E2359" i="5"/>
  <c r="X2359" i="5" s="1"/>
  <c r="V2360" i="5"/>
  <c r="E2360" i="5"/>
  <c r="V2361" i="5"/>
  <c r="E2361" i="5"/>
  <c r="V2362" i="5"/>
  <c r="E2362" i="5"/>
  <c r="V2363" i="5"/>
  <c r="E2363" i="5"/>
  <c r="X2363" i="5" s="1"/>
  <c r="V2364" i="5"/>
  <c r="E2364" i="5"/>
  <c r="X2364" i="5" s="1"/>
  <c r="V2365" i="5"/>
  <c r="E2365" i="5"/>
  <c r="X2365" i="5" s="1"/>
  <c r="V2366" i="5"/>
  <c r="E2366" i="5"/>
  <c r="V2367" i="5"/>
  <c r="E2367" i="5"/>
  <c r="X2367" i="5" s="1"/>
  <c r="V2368" i="5"/>
  <c r="E2368" i="5"/>
  <c r="V2369" i="5"/>
  <c r="E2369" i="5"/>
  <c r="X2369" i="5" s="1"/>
  <c r="V2370" i="5"/>
  <c r="E2370" i="5"/>
  <c r="V2371" i="5"/>
  <c r="E2371" i="5"/>
  <c r="X2371" i="5" s="1"/>
  <c r="V2372" i="5"/>
  <c r="E2372" i="5"/>
  <c r="X2372" i="5" s="1"/>
  <c r="V2373" i="5"/>
  <c r="E2373" i="5"/>
  <c r="X2373" i="5" s="1"/>
  <c r="V2374" i="5"/>
  <c r="E2374" i="5"/>
  <c r="V2375" i="5"/>
  <c r="E2375" i="5"/>
  <c r="X2375" i="5" s="1"/>
  <c r="V2376" i="5"/>
  <c r="E2376" i="5"/>
  <c r="V2377" i="5"/>
  <c r="E2377" i="5"/>
  <c r="V2378" i="5"/>
  <c r="E2378" i="5"/>
  <c r="V2379" i="5"/>
  <c r="E2379" i="5"/>
  <c r="X2379" i="5" s="1"/>
  <c r="V2380" i="5"/>
  <c r="E2380" i="5"/>
  <c r="V2381" i="5"/>
  <c r="E2381" i="5"/>
  <c r="X2381" i="5" s="1"/>
  <c r="V2382" i="5"/>
  <c r="E2382" i="5"/>
  <c r="V2383" i="5"/>
  <c r="E2383" i="5"/>
  <c r="V2384" i="5"/>
  <c r="E2384" i="5"/>
  <c r="V2385" i="5"/>
  <c r="E2385" i="5"/>
  <c r="X2385" i="5" s="1"/>
  <c r="V2386" i="5"/>
  <c r="E2386" i="5"/>
  <c r="V2387" i="5"/>
  <c r="E2387" i="5"/>
  <c r="V2388" i="5"/>
  <c r="E2388" i="5"/>
  <c r="V2389" i="5"/>
  <c r="E2389" i="5"/>
  <c r="X2389" i="5" s="1"/>
  <c r="V2390" i="5"/>
  <c r="E2390" i="5"/>
  <c r="V2391" i="5"/>
  <c r="E2391" i="5"/>
  <c r="X2391" i="5" s="1"/>
  <c r="V2392" i="5"/>
  <c r="E2392" i="5"/>
  <c r="V2393" i="5"/>
  <c r="E2393" i="5"/>
  <c r="X2393" i="5" s="1"/>
  <c r="V2394" i="5"/>
  <c r="E2394" i="5"/>
  <c r="V2395" i="5"/>
  <c r="E2395" i="5"/>
  <c r="X2395" i="5" s="1"/>
  <c r="V2396" i="5"/>
  <c r="E2396" i="5"/>
  <c r="V2397" i="5"/>
  <c r="E2397" i="5"/>
  <c r="X2397" i="5" s="1"/>
  <c r="V2398" i="5"/>
  <c r="E2398" i="5"/>
  <c r="V2399" i="5"/>
  <c r="E2399" i="5"/>
  <c r="V2400" i="5"/>
  <c r="E2400" i="5"/>
  <c r="V2401" i="5"/>
  <c r="E2401" i="5"/>
  <c r="X2401" i="5" s="1"/>
  <c r="V2402" i="5"/>
  <c r="E2402" i="5"/>
  <c r="V2403" i="5"/>
  <c r="E2403" i="5"/>
  <c r="V2404" i="5"/>
  <c r="E2404" i="5"/>
  <c r="V2405" i="5"/>
  <c r="E2405" i="5"/>
  <c r="X2405" i="5" s="1"/>
  <c r="V2406" i="5"/>
  <c r="E2406" i="5"/>
  <c r="V2407" i="5"/>
  <c r="E2407" i="5"/>
  <c r="V2408" i="5"/>
  <c r="E2408" i="5"/>
  <c r="V2409" i="5"/>
  <c r="E2409" i="5"/>
  <c r="X2409" i="5" s="1"/>
  <c r="V2410" i="5"/>
  <c r="E2410" i="5"/>
  <c r="V2411" i="5"/>
  <c r="E2411" i="5"/>
  <c r="V2412" i="5"/>
  <c r="E2412" i="5"/>
  <c r="V2413" i="5"/>
  <c r="E2413" i="5"/>
  <c r="V2414" i="5"/>
  <c r="E2414" i="5"/>
  <c r="V2415" i="5"/>
  <c r="E2415" i="5"/>
  <c r="X2415" i="5" s="1"/>
  <c r="V2416" i="5"/>
  <c r="E2416" i="5"/>
  <c r="V2417" i="5"/>
  <c r="E2417" i="5"/>
  <c r="V2418" i="5"/>
  <c r="E2418" i="5"/>
  <c r="V2419" i="5"/>
  <c r="E2419" i="5"/>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X2431" i="5" s="1"/>
  <c r="V2432" i="5"/>
  <c r="E2432" i="5"/>
  <c r="V2433" i="5"/>
  <c r="E2433" i="5"/>
  <c r="X2433" i="5" s="1"/>
  <c r="V2434" i="5"/>
  <c r="E2434" i="5"/>
  <c r="V2435" i="5"/>
  <c r="E2435" i="5"/>
  <c r="V2436" i="5"/>
  <c r="E2436" i="5"/>
  <c r="V2437" i="5"/>
  <c r="E2437" i="5"/>
  <c r="X2437" i="5" s="1"/>
  <c r="V2438" i="5"/>
  <c r="E2438" i="5"/>
  <c r="V2439" i="5"/>
  <c r="E2439" i="5"/>
  <c r="X2439" i="5" s="1"/>
  <c r="V2440" i="5"/>
  <c r="E2440" i="5"/>
  <c r="V2441" i="5"/>
  <c r="E2441" i="5"/>
  <c r="X2441" i="5" s="1"/>
  <c r="V2442" i="5"/>
  <c r="E2442" i="5"/>
  <c r="V2443" i="5"/>
  <c r="E2443" i="5"/>
  <c r="X2443" i="5" s="1"/>
  <c r="V2444" i="5"/>
  <c r="E2444" i="5"/>
  <c r="V2445" i="5"/>
  <c r="E2445" i="5"/>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X2465" i="5" s="1"/>
  <c r="V2466" i="5"/>
  <c r="E2466" i="5"/>
  <c r="V2467" i="5"/>
  <c r="E2467" i="5"/>
  <c r="X2467" i="5" s="1"/>
  <c r="V2468" i="5"/>
  <c r="E2468" i="5"/>
  <c r="V2469" i="5"/>
  <c r="E2469" i="5"/>
  <c r="X2469" i="5" s="1"/>
  <c r="V2470" i="5"/>
  <c r="E2470" i="5"/>
  <c r="V2471" i="5"/>
  <c r="E2471" i="5"/>
  <c r="X2471" i="5" s="1"/>
  <c r="V2472" i="5"/>
  <c r="E2472" i="5"/>
  <c r="V2473" i="5"/>
  <c r="E2473" i="5"/>
  <c r="X2473" i="5" s="1"/>
  <c r="V2474" i="5"/>
  <c r="E2474" i="5"/>
  <c r="V2475" i="5"/>
  <c r="E2475" i="5"/>
  <c r="X2475" i="5" s="1"/>
  <c r="V2476" i="5"/>
  <c r="E2476" i="5"/>
  <c r="V2477" i="5"/>
  <c r="E2477" i="5"/>
  <c r="X2477" i="5" s="1"/>
  <c r="V2478" i="5"/>
  <c r="E2478" i="5"/>
  <c r="V2479" i="5"/>
  <c r="E2479" i="5"/>
  <c r="X2479" i="5" s="1"/>
  <c r="V2480" i="5"/>
  <c r="E2480" i="5"/>
  <c r="V2481" i="5"/>
  <c r="E2481" i="5"/>
  <c r="X2481" i="5" s="1"/>
  <c r="V2482" i="5"/>
  <c r="E2482" i="5"/>
  <c r="V2483" i="5"/>
  <c r="E2483" i="5"/>
  <c r="X2483" i="5" s="1"/>
  <c r="V2484" i="5"/>
  <c r="E2484" i="5"/>
  <c r="V2485" i="5"/>
  <c r="E2485" i="5"/>
  <c r="V2486" i="5"/>
  <c r="E2486" i="5"/>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c r="B54" i="6"/>
  <c r="G54" i="6" s="1"/>
  <c r="B17" i="6"/>
  <c r="B16" i="6"/>
  <c r="B15" i="6"/>
  <c r="B14" i="6"/>
  <c r="G14" i="6"/>
  <c r="H14" i="6"/>
  <c r="H13" i="6"/>
  <c r="B12" i="6"/>
  <c r="G12" i="6" s="1"/>
  <c r="H12" i="6" s="1"/>
  <c r="D12" i="6" s="1"/>
  <c r="B11" i="6"/>
  <c r="G11" i="6"/>
  <c r="H11" i="6" s="1"/>
  <c r="D11" i="6" s="1"/>
  <c r="G9" i="6"/>
  <c r="H9" i="6" s="1"/>
  <c r="D9" i="6" s="1"/>
  <c r="B8" i="6"/>
  <c r="G8" i="6" s="1"/>
  <c r="H8" i="6" s="1"/>
  <c r="B7" i="6"/>
  <c r="G7" i="6" s="1"/>
  <c r="H7" i="6" s="1"/>
  <c r="D7" i="6" s="1"/>
  <c r="B6" i="6"/>
  <c r="G6" i="6"/>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B90" i="4"/>
  <c r="H67" i="4"/>
  <c r="P47" i="4"/>
  <c r="P46" i="4"/>
  <c r="P45" i="4"/>
  <c r="P44" i="4"/>
  <c r="P43" i="4"/>
  <c r="Q43" i="4"/>
  <c r="P41" i="4"/>
  <c r="P40" i="4"/>
  <c r="B40" i="4" s="1"/>
  <c r="P39" i="4"/>
  <c r="P38" i="4"/>
  <c r="P37" i="4"/>
  <c r="Q37" i="4"/>
  <c r="B67" i="4" s="1"/>
  <c r="A48" i="6"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X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X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04"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G5" i="6"/>
  <c r="H5" i="6" s="1"/>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36" i="6" s="1"/>
  <c r="G36" i="6" s="1"/>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73" i="4"/>
  <c r="B4" i="5"/>
  <c r="B2006" i="7"/>
  <c r="A21" i="2"/>
  <c r="A39" i="2"/>
  <c r="C17" i="3"/>
  <c r="B55" i="4"/>
  <c r="A38" i="6" s="1"/>
  <c r="A4" i="2"/>
  <c r="A56" i="2"/>
  <c r="C9" i="3"/>
  <c r="B4" i="4"/>
  <c r="B24" i="4"/>
  <c r="B79" i="4"/>
  <c r="A57" i="6" s="1"/>
  <c r="A9" i="2"/>
  <c r="A26" i="2"/>
  <c r="A60" i="2"/>
  <c r="C11" i="3"/>
  <c r="C27" i="3"/>
  <c r="D25" i="4"/>
  <c r="D6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C49" i="6" s="1"/>
  <c r="J57" i="6"/>
  <c r="I58" i="6"/>
  <c r="L67" i="6"/>
  <c r="A1" i="7"/>
  <c r="D4" i="8"/>
  <c r="C3" i="6"/>
  <c r="I4" i="6"/>
  <c r="I5" i="6"/>
  <c r="J21" i="6"/>
  <c r="I22" i="6"/>
  <c r="C22" i="6" s="1"/>
  <c r="I34" i="6"/>
  <c r="C34" i="6" s="1"/>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C24" i="6" s="1"/>
  <c r="J35" i="6"/>
  <c r="I36" i="6"/>
  <c r="I44" i="6"/>
  <c r="C44" i="6" s="1"/>
  <c r="J51" i="6"/>
  <c r="I52" i="6"/>
  <c r="C52" i="6" s="1"/>
  <c r="J60" i="6"/>
  <c r="I62" i="6"/>
  <c r="I65" i="6"/>
  <c r="D5" i="7"/>
  <c r="B10" i="4"/>
  <c r="A6" i="6" s="1"/>
  <c r="B18" i="4"/>
  <c r="A10" i="6" s="1"/>
  <c r="G25" i="4"/>
  <c r="B44" i="4"/>
  <c r="A29" i="6" s="1"/>
  <c r="B49" i="4"/>
  <c r="A33" i="6" s="1"/>
  <c r="B85" i="4"/>
  <c r="A60" i="6" s="1"/>
  <c r="A4" i="5"/>
  <c r="I4" i="5"/>
  <c r="I14" i="6"/>
  <c r="C14" i="6" s="1"/>
  <c r="I15" i="6"/>
  <c r="I16" i="6"/>
  <c r="C16" i="6" s="1"/>
  <c r="I17" i="6"/>
  <c r="C17" i="6" s="1"/>
  <c r="J24" i="6"/>
  <c r="I25" i="6"/>
  <c r="J36" i="6"/>
  <c r="I37" i="6"/>
  <c r="C37" i="6" s="1"/>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504" i="5"/>
  <c r="X503" i="5"/>
  <c r="X338" i="5"/>
  <c r="X121" i="5"/>
  <c r="X360" i="5"/>
  <c r="X483" i="5"/>
  <c r="X326" i="5"/>
  <c r="X310" i="5"/>
  <c r="X146" i="5"/>
  <c r="X488" i="5"/>
  <c r="X514" i="5"/>
  <c r="X498" i="5"/>
  <c r="X482" i="5"/>
  <c r="X558" i="5"/>
  <c r="X230" i="5"/>
  <c r="X530" i="5"/>
  <c r="X122" i="5"/>
  <c r="X546" i="5"/>
  <c r="S532" i="5"/>
  <c r="X336" i="5"/>
  <c r="X356" i="5"/>
  <c r="S356" i="5"/>
  <c r="X318" i="5"/>
  <c r="X154" i="5"/>
  <c r="X214" i="5"/>
  <c r="X70" i="5"/>
  <c r="X98" i="5"/>
  <c r="X198" i="5"/>
  <c r="X134" i="5"/>
  <c r="X234" i="5"/>
  <c r="X174" i="5"/>
  <c r="X353" i="5"/>
  <c r="S343" i="5"/>
  <c r="X158" i="5"/>
  <c r="X331" i="5"/>
  <c r="X246" i="5"/>
  <c r="X114" i="5"/>
  <c r="X82" i="5"/>
  <c r="X451" i="5"/>
  <c r="X78" i="5"/>
  <c r="X282" i="5"/>
  <c r="X206" i="5"/>
  <c r="X162" i="5"/>
  <c r="X38" i="5"/>
  <c r="X138" i="5"/>
  <c r="X142" i="5"/>
  <c r="X126" i="5"/>
  <c r="X278" i="5"/>
  <c r="X182" i="5"/>
  <c r="X218" i="5"/>
  <c r="X86" i="5"/>
  <c r="X202" i="5"/>
  <c r="X46" i="5"/>
  <c r="S315" i="5"/>
  <c r="X96" i="5"/>
  <c r="X48" i="5"/>
  <c r="X118" i="5"/>
  <c r="X54" i="5"/>
  <c r="X50" i="5"/>
  <c r="X317" i="5"/>
  <c r="X66" i="5"/>
  <c r="X373" i="5"/>
  <c r="X62" i="5"/>
  <c r="X357" i="5"/>
  <c r="S357" i="5"/>
  <c r="X90" i="5"/>
  <c r="X130" i="5"/>
  <c r="X383" i="5"/>
  <c r="S383" i="5"/>
  <c r="X313" i="5"/>
  <c r="X92" i="5"/>
  <c r="X76" i="5"/>
  <c r="X44" i="5"/>
  <c r="X250" i="5"/>
  <c r="X242" i="5"/>
  <c r="X321"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H30" i="6" s="1"/>
  <c r="D30" i="6" s="1"/>
  <c r="B31" i="6"/>
  <c r="G31" i="6" s="1"/>
  <c r="J306" i="5"/>
  <c r="J2417" i="5"/>
  <c r="J2160" i="5"/>
  <c r="F1876" i="5"/>
  <c r="X1801" i="5"/>
  <c r="R1770" i="5"/>
  <c r="R1700" i="5"/>
  <c r="X1577" i="5"/>
  <c r="I1696" i="5"/>
  <c r="I1672" i="5"/>
  <c r="F1126" i="5"/>
  <c r="F875" i="5"/>
  <c r="R888" i="5"/>
  <c r="X829" i="5"/>
  <c r="F783" i="5"/>
  <c r="R757" i="5"/>
  <c r="I588" i="5"/>
  <c r="R431" i="5"/>
  <c r="J435" i="5"/>
  <c r="F102"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c r="B37" i="6"/>
  <c r="G37" i="6"/>
  <c r="B42" i="6"/>
  <c r="G42" i="6"/>
  <c r="B40" i="6"/>
  <c r="G40" i="6"/>
  <c r="B50" i="6"/>
  <c r="G50" i="6" s="1"/>
  <c r="B25" i="6"/>
  <c r="G25" i="6"/>
  <c r="H25" i="6" s="1"/>
  <c r="B35" i="6"/>
  <c r="G35" i="6"/>
  <c r="H35" i="6" s="1"/>
  <c r="D35" i="6" s="1"/>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B26" i="6"/>
  <c r="G26" i="6" s="1"/>
  <c r="G20" i="6"/>
  <c r="H20" i="6" s="1"/>
  <c r="K66" i="6" s="1"/>
  <c r="B45" i="6"/>
  <c r="G45" i="6" s="1"/>
  <c r="D17" i="6"/>
  <c r="H2439" i="5"/>
  <c r="F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J2479" i="5"/>
  <c r="I2479" i="5"/>
  <c r="R2479" i="5"/>
  <c r="H2479" i="5"/>
  <c r="F2479" i="5"/>
  <c r="F45" i="6"/>
  <c r="F66" i="6"/>
  <c r="F50" i="6"/>
  <c r="F30"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D15" i="6"/>
  <c r="C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4" i="6"/>
  <c r="D29" i="6"/>
  <c r="H49" i="6"/>
  <c r="D49" i="6"/>
  <c r="H34" i="6"/>
  <c r="H32" i="6"/>
  <c r="D19" i="6"/>
  <c r="K65" i="6"/>
  <c r="D24" i="6"/>
  <c r="X100" i="5"/>
  <c r="D27" i="6"/>
  <c r="D20" i="6"/>
  <c r="C2" i="6"/>
  <c r="B2"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2" i="6"/>
  <c r="G64" i="6" a="1"/>
  <c r="C36" i="5" l="1"/>
  <c r="C32" i="5"/>
  <c r="C28" i="5"/>
  <c r="C24" i="5"/>
  <c r="C35" i="5"/>
  <c r="C16" i="5"/>
  <c r="C31" i="5"/>
  <c r="C13" i="5"/>
  <c r="B36" i="5"/>
  <c r="B34" i="5"/>
  <c r="B32" i="5"/>
  <c r="B30" i="5"/>
  <c r="C34" i="5"/>
  <c r="C30" i="5"/>
  <c r="C21" i="5"/>
  <c r="C12" i="5"/>
  <c r="C37" i="5"/>
  <c r="C33" i="5"/>
  <c r="C29" i="5"/>
  <c r="C20" i="5"/>
  <c r="C8" i="5"/>
  <c r="B37" i="5"/>
  <c r="B35" i="5"/>
  <c r="B33" i="5"/>
  <c r="B31" i="5"/>
  <c r="B5" i="5"/>
  <c r="B7" i="5"/>
  <c r="B9" i="5"/>
  <c r="B11" i="5"/>
  <c r="B13" i="5"/>
  <c r="B15" i="5"/>
  <c r="B17" i="5"/>
  <c r="B19" i="5"/>
  <c r="B21" i="5"/>
  <c r="B23" i="5"/>
  <c r="B25" i="5"/>
  <c r="B27" i="5"/>
  <c r="C5" i="5"/>
  <c r="C6" i="5"/>
  <c r="C10" i="5"/>
  <c r="C14" i="5"/>
  <c r="C18" i="5"/>
  <c r="C22" i="5"/>
  <c r="C26" i="5"/>
  <c r="B6" i="5"/>
  <c r="B8" i="5"/>
  <c r="B10" i="5"/>
  <c r="B12" i="5"/>
  <c r="B14" i="5"/>
  <c r="B16" i="5"/>
  <c r="B18" i="5"/>
  <c r="B20" i="5"/>
  <c r="B22" i="5"/>
  <c r="B24" i="5"/>
  <c r="B26" i="5"/>
  <c r="B28" i="5"/>
  <c r="C7" i="5"/>
  <c r="C11" i="5"/>
  <c r="C15" i="5"/>
  <c r="C19" i="5"/>
  <c r="C23" i="5"/>
  <c r="C27" i="5"/>
  <c r="C25" i="5"/>
  <c r="C17" i="5"/>
  <c r="C9" i="5"/>
  <c r="A14" i="6"/>
  <c r="B63" i="4"/>
  <c r="A45" i="6" s="1"/>
  <c r="H50" i="6"/>
  <c r="D50" i="6" s="1"/>
  <c r="B51" i="4"/>
  <c r="A35" i="6" s="1"/>
  <c r="A17" i="6"/>
  <c r="C20" i="6"/>
  <c r="A26" i="6"/>
  <c r="B70" i="4"/>
  <c r="A51" i="6" s="1"/>
  <c r="D43" i="4"/>
  <c r="D37" i="4"/>
  <c r="B51" i="6"/>
  <c r="G51" i="6" s="1"/>
  <c r="B41" i="6"/>
  <c r="G41" i="6" s="1"/>
  <c r="F26" i="6"/>
  <c r="B46" i="6"/>
  <c r="G46" i="6" s="1"/>
  <c r="G21" i="6"/>
  <c r="H21" i="6" s="1"/>
  <c r="B57" i="4"/>
  <c r="A40" i="6" s="1"/>
  <c r="D25" i="6"/>
  <c r="C25" i="6"/>
  <c r="H40" i="6"/>
  <c r="D40" i="6" s="1"/>
  <c r="H45" i="6"/>
  <c r="D45" i="6" s="1"/>
  <c r="C50" i="6"/>
  <c r="A24" i="6"/>
  <c r="B50" i="4"/>
  <c r="A34" i="6" s="1"/>
  <c r="C35" i="6"/>
  <c r="C40" i="6"/>
  <c r="C45" i="6"/>
  <c r="C30" i="6"/>
  <c r="B83" i="4"/>
  <c r="A59" i="6" s="1"/>
  <c r="B58" i="4"/>
  <c r="A41" i="6" s="1"/>
  <c r="D49" i="4"/>
  <c r="C12" i="6"/>
  <c r="B64" i="4"/>
  <c r="A46" i="6" s="1"/>
  <c r="D31" i="4"/>
  <c r="D74" i="4"/>
  <c r="D8" i="6"/>
  <c r="C8" i="6"/>
  <c r="C11" i="6"/>
  <c r="A16" i="6"/>
  <c r="C9" i="6"/>
  <c r="C10" i="6"/>
  <c r="C7" i="6"/>
  <c r="B33" i="4"/>
  <c r="A20" i="6" s="1"/>
  <c r="G55" i="4"/>
  <c r="G74" i="4"/>
  <c r="C5" i="6"/>
  <c r="A27" i="6"/>
  <c r="B59" i="4"/>
  <c r="A42" i="6" s="1"/>
  <c r="D55" i="4"/>
  <c r="F6" i="6"/>
  <c r="H6" i="6" s="1"/>
  <c r="C4" i="6"/>
  <c r="G64" i="6"/>
  <c r="G61" i="4"/>
  <c r="G37" i="4"/>
  <c r="G43" i="4"/>
  <c r="G67" i="4"/>
  <c r="G49" i="4"/>
  <c r="G31" i="4"/>
  <c r="B62" i="4"/>
  <c r="A44" i="6" s="1"/>
  <c r="B56" i="4"/>
  <c r="A39" i="6" s="1"/>
  <c r="B53" i="4"/>
  <c r="A37" i="6" s="1"/>
  <c r="B71" i="4"/>
  <c r="A52" i="6" s="1"/>
  <c r="V13" i="5" l="1"/>
  <c r="F13" i="5" s="1"/>
  <c r="V35" i="5"/>
  <c r="AB35" i="5"/>
  <c r="V29" i="5"/>
  <c r="G29" i="5" s="1"/>
  <c r="AB32" i="5"/>
  <c r="AB29" i="5"/>
  <c r="AB37" i="5"/>
  <c r="V33" i="5"/>
  <c r="G33" i="5" s="1"/>
  <c r="V30" i="5"/>
  <c r="G30" i="5" s="1"/>
  <c r="AB34" i="5"/>
  <c r="AB31" i="5"/>
  <c r="V31" i="5"/>
  <c r="V37" i="5"/>
  <c r="V34" i="5"/>
  <c r="G34" i="5" s="1"/>
  <c r="AB36" i="5"/>
  <c r="AB33" i="5"/>
  <c r="AB30" i="5"/>
  <c r="V36" i="5"/>
  <c r="V32" i="5"/>
  <c r="E13" i="5"/>
  <c r="X13" i="5" s="1"/>
  <c r="V25" i="5"/>
  <c r="V23" i="5"/>
  <c r="G23" i="5" s="1"/>
  <c r="V7" i="5"/>
  <c r="G7" i="5" s="1"/>
  <c r="AB22" i="5"/>
  <c r="AB14" i="5"/>
  <c r="AB6" i="5"/>
  <c r="V14" i="5"/>
  <c r="AB27" i="5"/>
  <c r="AB19" i="5"/>
  <c r="AB11" i="5"/>
  <c r="V19" i="5"/>
  <c r="G19" i="5" s="1"/>
  <c r="AB28" i="5"/>
  <c r="V28" i="5"/>
  <c r="AB20" i="5"/>
  <c r="V20" i="5"/>
  <c r="AB12" i="5"/>
  <c r="V12" i="5"/>
  <c r="V26" i="5"/>
  <c r="G26" i="5" s="1"/>
  <c r="V10" i="5"/>
  <c r="G10" i="5" s="1"/>
  <c r="AB25" i="5"/>
  <c r="AB17" i="5"/>
  <c r="AB9" i="5"/>
  <c r="V9" i="5"/>
  <c r="G9" i="5" s="1"/>
  <c r="V15" i="5"/>
  <c r="G15" i="5" s="1"/>
  <c r="AB26" i="5"/>
  <c r="AB18" i="5"/>
  <c r="AB10" i="5"/>
  <c r="V22" i="5"/>
  <c r="V6" i="5"/>
  <c r="G6" i="5" s="1"/>
  <c r="AB23" i="5"/>
  <c r="AB15" i="5"/>
  <c r="AB7" i="5"/>
  <c r="V17" i="5"/>
  <c r="V27" i="5"/>
  <c r="G27" i="5" s="1"/>
  <c r="V11" i="5"/>
  <c r="G11" i="5" s="1"/>
  <c r="AB24" i="5"/>
  <c r="V24" i="5"/>
  <c r="AB16" i="5"/>
  <c r="V16" i="5"/>
  <c r="V8" i="5"/>
  <c r="AB8" i="5"/>
  <c r="V18" i="5"/>
  <c r="V5" i="5"/>
  <c r="F69" i="6"/>
  <c r="C69" i="6" s="1"/>
  <c r="AB21" i="5"/>
  <c r="AB13" i="5"/>
  <c r="G65" i="6"/>
  <c r="H65" i="6" s="1"/>
  <c r="AB5" i="5"/>
  <c r="G68" i="6" s="1"/>
  <c r="H68" i="6" s="1"/>
  <c r="V21" i="5"/>
  <c r="D21" i="6"/>
  <c r="K67" i="6"/>
  <c r="C21" i="6"/>
  <c r="F31" i="6"/>
  <c r="H31" i="6" s="1"/>
  <c r="F51" i="6"/>
  <c r="H51" i="6" s="1"/>
  <c r="F46" i="6"/>
  <c r="H46" i="6" s="1"/>
  <c r="F36" i="6"/>
  <c r="H36" i="6" s="1"/>
  <c r="F54" i="6"/>
  <c r="F67" i="6"/>
  <c r="H26" i="6"/>
  <c r="F41" i="6"/>
  <c r="H41" i="6" s="1"/>
  <c r="D6" i="6"/>
  <c r="C6" i="6"/>
  <c r="B64" i="6"/>
  <c r="H64" i="6"/>
  <c r="S13" i="5"/>
  <c r="I13" i="5" l="1"/>
  <c r="H13" i="5"/>
  <c r="G13" i="5"/>
  <c r="J13" i="5"/>
  <c r="R13" i="5"/>
  <c r="G66" i="6"/>
  <c r="H66" i="6" s="1"/>
  <c r="D66" i="6" s="1"/>
  <c r="R32" i="5"/>
  <c r="H32" i="5"/>
  <c r="E32" i="5"/>
  <c r="I32" i="5"/>
  <c r="J32" i="5"/>
  <c r="F32" i="5"/>
  <c r="G32" i="5"/>
  <c r="R37" i="5"/>
  <c r="F37" i="5"/>
  <c r="I37" i="5"/>
  <c r="J37" i="5"/>
  <c r="H37" i="5"/>
  <c r="E37" i="5"/>
  <c r="R33" i="5"/>
  <c r="I33" i="5"/>
  <c r="E33" i="5"/>
  <c r="J33" i="5"/>
  <c r="F33" i="5"/>
  <c r="H33" i="5"/>
  <c r="F36" i="5"/>
  <c r="E36" i="5"/>
  <c r="R36" i="5"/>
  <c r="J36" i="5"/>
  <c r="I36" i="5"/>
  <c r="H36" i="5"/>
  <c r="G36" i="5"/>
  <c r="F34" i="5"/>
  <c r="E34" i="5"/>
  <c r="I34" i="5"/>
  <c r="H34" i="5"/>
  <c r="J34" i="5"/>
  <c r="R34" i="5"/>
  <c r="F31" i="5"/>
  <c r="H31" i="5"/>
  <c r="E31" i="5"/>
  <c r="I31" i="5"/>
  <c r="R31" i="5"/>
  <c r="J31" i="5"/>
  <c r="G31" i="5"/>
  <c r="J30" i="5"/>
  <c r="E30" i="5"/>
  <c r="I30" i="5"/>
  <c r="R30" i="5"/>
  <c r="H30" i="5"/>
  <c r="F30" i="5"/>
  <c r="F35" i="5"/>
  <c r="R35" i="5"/>
  <c r="H35" i="5"/>
  <c r="E35" i="5"/>
  <c r="J35" i="5"/>
  <c r="I35" i="5"/>
  <c r="G35" i="5"/>
  <c r="G37" i="5"/>
  <c r="J29" i="5"/>
  <c r="R29" i="5"/>
  <c r="H29" i="5"/>
  <c r="F29" i="5"/>
  <c r="I29" i="5"/>
  <c r="E29" i="5"/>
  <c r="D68" i="6"/>
  <c r="C68" i="6"/>
  <c r="H25" i="5"/>
  <c r="I25" i="5"/>
  <c r="E25" i="5"/>
  <c r="F25" i="5"/>
  <c r="J25" i="5"/>
  <c r="R25" i="5"/>
  <c r="G67" i="6"/>
  <c r="H67" i="6" s="1"/>
  <c r="E8" i="5"/>
  <c r="I8" i="5"/>
  <c r="R8" i="5"/>
  <c r="F8" i="5"/>
  <c r="H8" i="5"/>
  <c r="J8" i="5"/>
  <c r="G8" i="5"/>
  <c r="E16" i="5"/>
  <c r="J16" i="5"/>
  <c r="R16" i="5"/>
  <c r="F16" i="5"/>
  <c r="I16" i="5"/>
  <c r="H16" i="5"/>
  <c r="G16" i="5"/>
  <c r="I24" i="5"/>
  <c r="E24" i="5"/>
  <c r="R24" i="5"/>
  <c r="J24" i="5"/>
  <c r="F24" i="5"/>
  <c r="H24" i="5"/>
  <c r="G24" i="5"/>
  <c r="E27" i="5"/>
  <c r="H27" i="5"/>
  <c r="I27" i="5"/>
  <c r="F27" i="5"/>
  <c r="R27" i="5"/>
  <c r="J27" i="5"/>
  <c r="R10" i="5"/>
  <c r="J10" i="5"/>
  <c r="E10" i="5"/>
  <c r="I10" i="5"/>
  <c r="H10" i="5"/>
  <c r="F10" i="5"/>
  <c r="H21" i="5"/>
  <c r="E21" i="5"/>
  <c r="J21" i="5"/>
  <c r="F21" i="5"/>
  <c r="I21" i="5"/>
  <c r="R21" i="5"/>
  <c r="G21" i="5"/>
  <c r="J5" i="5"/>
  <c r="E5" i="5"/>
  <c r="R5" i="5"/>
  <c r="H5" i="5"/>
  <c r="I5" i="5"/>
  <c r="F5" i="5"/>
  <c r="E17" i="5"/>
  <c r="R17" i="5"/>
  <c r="H17" i="5"/>
  <c r="F17" i="5"/>
  <c r="I17" i="5"/>
  <c r="J17" i="5"/>
  <c r="I26" i="5"/>
  <c r="J26" i="5"/>
  <c r="R26" i="5"/>
  <c r="E26" i="5"/>
  <c r="F26" i="5"/>
  <c r="H26" i="5"/>
  <c r="G5" i="5"/>
  <c r="I18" i="5"/>
  <c r="F18" i="5"/>
  <c r="H18" i="5"/>
  <c r="J18" i="5"/>
  <c r="E18" i="5"/>
  <c r="R18" i="5"/>
  <c r="E11" i="5"/>
  <c r="R11" i="5"/>
  <c r="J11" i="5"/>
  <c r="F11" i="5"/>
  <c r="H11" i="5"/>
  <c r="I11" i="5"/>
  <c r="R22" i="5"/>
  <c r="H22" i="5"/>
  <c r="F22" i="5"/>
  <c r="E22" i="5"/>
  <c r="I22" i="5"/>
  <c r="J22" i="5"/>
  <c r="E9" i="5"/>
  <c r="H9" i="5"/>
  <c r="F9" i="5"/>
  <c r="J9" i="5"/>
  <c r="I9" i="5"/>
  <c r="R9" i="5"/>
  <c r="E12" i="5"/>
  <c r="J12" i="5"/>
  <c r="G12" i="5"/>
  <c r="R12" i="5"/>
  <c r="F12" i="5"/>
  <c r="I12" i="5"/>
  <c r="H12" i="5"/>
  <c r="R20" i="5"/>
  <c r="E20" i="5"/>
  <c r="H20" i="5"/>
  <c r="J20" i="5"/>
  <c r="G20" i="5"/>
  <c r="I20" i="5"/>
  <c r="F20" i="5"/>
  <c r="E28" i="5"/>
  <c r="F28" i="5"/>
  <c r="R28" i="5"/>
  <c r="G28" i="5"/>
  <c r="H28" i="5"/>
  <c r="I28" i="5"/>
  <c r="J28" i="5"/>
  <c r="I14" i="5"/>
  <c r="F14" i="5"/>
  <c r="R14" i="5"/>
  <c r="E14" i="5"/>
  <c r="J14" i="5"/>
  <c r="H14" i="5"/>
  <c r="I23" i="5"/>
  <c r="E23" i="5"/>
  <c r="H23" i="5"/>
  <c r="F23" i="5"/>
  <c r="J23" i="5"/>
  <c r="R23" i="5"/>
  <c r="D65" i="6"/>
  <c r="C65" i="6"/>
  <c r="G18" i="5"/>
  <c r="G17" i="5"/>
  <c r="R6" i="5"/>
  <c r="H6" i="5"/>
  <c r="E6" i="5"/>
  <c r="F6" i="5"/>
  <c r="I6" i="5"/>
  <c r="J6" i="5"/>
  <c r="G22" i="5"/>
  <c r="E15" i="5"/>
  <c r="I15" i="5"/>
  <c r="F15" i="5"/>
  <c r="H15" i="5"/>
  <c r="R15" i="5"/>
  <c r="J15" i="5"/>
  <c r="E19" i="5"/>
  <c r="R19" i="5"/>
  <c r="F19" i="5"/>
  <c r="J19" i="5"/>
  <c r="I19" i="5"/>
  <c r="H19" i="5"/>
  <c r="G14" i="5"/>
  <c r="E7" i="5"/>
  <c r="H7" i="5"/>
  <c r="J7" i="5"/>
  <c r="R7" i="5"/>
  <c r="F7" i="5"/>
  <c r="I7" i="5"/>
  <c r="G25" i="5"/>
  <c r="F57" i="6"/>
  <c r="H57" i="6" s="1"/>
  <c r="H54" i="6"/>
  <c r="F58" i="6"/>
  <c r="H58" i="6" s="1"/>
  <c r="F60" i="6"/>
  <c r="H60" i="6" s="1"/>
  <c r="F55" i="6"/>
  <c r="F62" i="6"/>
  <c r="H62" i="6" s="1"/>
  <c r="F59" i="6"/>
  <c r="H59" i="6" s="1"/>
  <c r="F63" i="6"/>
  <c r="H63" i="6" s="1"/>
  <c r="D31" i="6"/>
  <c r="C31" i="6"/>
  <c r="D41" i="6"/>
  <c r="C41" i="6"/>
  <c r="D36" i="6"/>
  <c r="C36" i="6"/>
  <c r="D26" i="6"/>
  <c r="C26" i="6"/>
  <c r="D46" i="6"/>
  <c r="C46" i="6"/>
  <c r="D51" i="6"/>
  <c r="C51" i="6"/>
  <c r="D64" i="6"/>
  <c r="C64" i="6"/>
  <c r="T13" i="5"/>
  <c r="C66" i="6" l="1"/>
  <c r="X34" i="5"/>
  <c r="X33" i="5"/>
  <c r="X29" i="5"/>
  <c r="X31" i="5"/>
  <c r="X32" i="5"/>
  <c r="X35" i="5"/>
  <c r="X30" i="5"/>
  <c r="X36" i="5"/>
  <c r="X37" i="5"/>
  <c r="D67" i="6"/>
  <c r="C67" i="6"/>
  <c r="X22" i="5"/>
  <c r="X25" i="5"/>
  <c r="X6" i="5"/>
  <c r="X26" i="5"/>
  <c r="X24" i="5"/>
  <c r="X16" i="5"/>
  <c r="X19" i="5"/>
  <c r="X28" i="5"/>
  <c r="X9" i="5"/>
  <c r="X11" i="5"/>
  <c r="X17" i="5"/>
  <c r="X21" i="5"/>
  <c r="X7" i="5"/>
  <c r="G69" i="6" a="1"/>
  <c r="G69" i="6" s="1"/>
  <c r="H69" i="6" s="1"/>
  <c r="X5" i="5"/>
  <c r="X10" i="5"/>
  <c r="X27" i="5"/>
  <c r="X15" i="5"/>
  <c r="X23" i="5"/>
  <c r="X14" i="5"/>
  <c r="X20" i="5"/>
  <c r="X12" i="5"/>
  <c r="X18" i="5"/>
  <c r="X8" i="5"/>
  <c r="D63" i="6"/>
  <c r="C63" i="6"/>
  <c r="D60" i="6"/>
  <c r="C60" i="6"/>
  <c r="D59" i="6"/>
  <c r="C59" i="6"/>
  <c r="D58" i="6"/>
  <c r="C58" i="6"/>
  <c r="D62" i="6"/>
  <c r="C62" i="6"/>
  <c r="D54" i="6"/>
  <c r="C54" i="6"/>
  <c r="F56" i="6"/>
  <c r="H56" i="6" s="1"/>
  <c r="H55" i="6"/>
  <c r="D57" i="6"/>
  <c r="C57" i="6"/>
  <c r="S9" i="5"/>
  <c r="S20" i="5"/>
  <c r="S27" i="5"/>
  <c r="S19" i="5"/>
  <c r="S34" i="5"/>
  <c r="S36" i="5"/>
  <c r="S15" i="5"/>
  <c r="S28" i="5"/>
  <c r="S29" i="5"/>
  <c r="S18" i="5"/>
  <c r="S22" i="5"/>
  <c r="S37" i="5"/>
  <c r="S12" i="5"/>
  <c r="S25" i="5"/>
  <c r="S23" i="5"/>
  <c r="S6" i="5"/>
  <c r="S16" i="5"/>
  <c r="S24" i="5"/>
  <c r="S17" i="5"/>
  <c r="S32" i="5"/>
  <c r="S7" i="5"/>
  <c r="S33" i="5"/>
  <c r="S11" i="5"/>
  <c r="S30" i="5"/>
  <c r="S14" i="5"/>
  <c r="S8" i="5"/>
  <c r="S21" i="5"/>
  <c r="S5" i="5"/>
  <c r="S35" i="5"/>
  <c r="S31" i="5"/>
  <c r="S10" i="5"/>
  <c r="S26" i="5"/>
  <c r="D55" i="6" l="1"/>
  <c r="C55" i="6"/>
  <c r="H70" i="6"/>
  <c r="D2" i="6" s="1"/>
  <c r="D56" i="6"/>
  <c r="C56" i="6"/>
  <c r="T26" i="5"/>
  <c r="T35" i="5"/>
  <c r="T31" i="5"/>
  <c r="T23" i="5"/>
  <c r="T34" i="5"/>
  <c r="T5" i="5"/>
  <c r="T37" i="5"/>
  <c r="T29" i="5"/>
  <c r="T7" i="5"/>
  <c r="T18" i="5"/>
  <c r="T21" i="5"/>
  <c r="T32" i="5"/>
  <c r="T8" i="5"/>
  <c r="T22" i="5"/>
  <c r="T27" i="5"/>
  <c r="T17" i="5"/>
  <c r="T20" i="5"/>
  <c r="T25" i="5"/>
  <c r="T9" i="5"/>
  <c r="T24" i="5"/>
  <c r="T16" i="5"/>
  <c r="T14" i="5"/>
  <c r="T28" i="5"/>
  <c r="T36" i="5"/>
  <c r="T6" i="5"/>
  <c r="T19" i="5"/>
  <c r="T15" i="5"/>
  <c r="T30" i="5"/>
  <c r="T11" i="5"/>
  <c r="T33" i="5"/>
  <c r="T12"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<sst xmlns="http://schemas.openxmlformats.org/spreadsheetml/2006/main" count="22364" uniqueCount="15809">
  <si>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</si>
  <si>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</si>
  <si>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</si>
  <si>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</si>
  <si>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</si>
  <si>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</si>
  <si>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</si>
  <si>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</si>
  <si>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</si>
  <si>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</si>
  <si>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</si>
  <si>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</si>
  <si>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</si>
  <si>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</si>
  <si>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</si>
  <si>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</si>
  <si>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</si>
  <si>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</si>
  <si>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</si>
  <si>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</si>
  <si>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</si>
  <si>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</si>
  <si>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</si>
  <si>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</si>
  <si>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</si>
  <si>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</si>
  <si>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</si>
  <si>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</si>
  <si>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</si>
  <si>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</si>
  <si>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</si>
  <si>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</si>
  <si>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</si>
  <si>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</si>
  <si>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</si>
  <si>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</si>
  <si>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</si>
  <si>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</si>
  <si>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</si>
  <si>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</si>
  <si>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</si>
  <si>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</si>
  <si>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</si>
  <si>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</si>
  <si>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</si>
  <si>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</si>
  <si>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</si>
  <si>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</si>
  <si>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</si>
  <si>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</si>
  <si>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</si>
  <si>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</si>
  <si>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</si>
  <si>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</si>
  <si>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</si>
  <si>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</si>
  <si>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</si>
  <si>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</si>
  <si>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</si>
  <si>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</si>
  <si>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</si>
  <si>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</si>
  <si>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</si>
  <si>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</si>
  <si>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</si>
  <si>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</si>
  <si>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</si>
  <si>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</si>
  <si>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</si>
  <si>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</si>
  <si>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</si>
  <si>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</si>
  <si>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</si>
  <si>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</si>
  <si>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</si>
  <si>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</si>
  <si>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</si>
  <si>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</si>
  <si>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</si>
  <si>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</si>
  <si>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</si>
  <si>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</si>
  <si>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</si>
  <si>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</si>
  <si>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</si>
  <si>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</si>
  <si>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</si>
  <si>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</si>
  <si>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</si>
  <si>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</si>
  <si>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</si>
  <si>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</si>
  <si>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</si>
  <si>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</si>
  <si>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</si>
  <si>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</si>
  <si>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</si>
  <si>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</si>
  <si>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</si>
  <si>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</si>
  <si>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</si>
  <si>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</si>
  <si>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</si>
  <si>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</si>
  <si>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</si>
  <si>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</si>
  <si>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</si>
  <si>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</si>
  <si>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</si>
  <si>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</si>
  <si>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</si>
  <si>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</si>
  <si>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</si>
  <si>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</si>
  <si>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</si>
  <si>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</si>
  <si>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</si>
  <si>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</si>
  <si>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</si>
  <si>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</si>
  <si>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</si>
  <si>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</si>
  <si>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</si>
  <si>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</si>
  <si>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</si>
  <si>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</si>
  <si>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</si>
  <si>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</si>
  <si>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</si>
  <si>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</si>
  <si>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</si>
  <si>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</si>
  <si>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</si>
  <si>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</si>
  <si>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</si>
  <si>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</si>
  <si>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</si>
  <si>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</si>
  <si>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</si>
  <si>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</si>
  <si>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</si>
  <si>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</si>
  <si>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</si>
  <si>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</si>
  <si>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</si>
  <si>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</si>
  <si>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</si>
  <si>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</si>
  <si>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</si>
  <si>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</si>
  <si>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</si>
  <si>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</si>
  <si>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</si>
  <si>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</si>
  <si>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</si>
  <si>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</si>
  <si>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</si>
  <si>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</si>
  <si>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</si>
  <si>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</si>
  <si>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</si>
  <si>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</si>
  <si>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</si>
  <si>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</si>
  <si>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</si>
  <si>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</si>
  <si>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</si>
  <si>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</si>
  <si>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</si>
  <si>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</si>
  <si>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</si>
  <si>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</si>
  <si>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</si>
  <si>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</si>
  <si>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</si>
  <si>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</si>
  <si>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</si>
  <si>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</si>
  <si>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</si>
  <si>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</si>
  <si>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</si>
  <si>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</si>
  <si>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</si>
  <si>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</si>
  <si>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</si>
  <si>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</si>
  <si>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</si>
  <si>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</si>
  <si>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</si>
  <si>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</si>
  <si>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</si>
  <si>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</si>
  <si>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</si>
  <si>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</si>
  <si>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</si>
  <si>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</si>
  <si>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</si>
  <si>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</si>
  <si>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</si>
  <si>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</si>
  <si>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</si>
  <si>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</si>
  <si>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</si>
  <si>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</si>
  <si>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</si>
  <si>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</si>
  <si>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</si>
  <si>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</si>
  <si>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</si>
  <si>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</si>
  <si>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</si>
  <si>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</si>
  <si>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</si>
  <si>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</si>
  <si>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</si>
  <si>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</si>
  <si>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</si>
  <si>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</si>
  <si>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</si>
  <si>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</si>
  <si>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</si>
  <si>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</si>
  <si>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</si>
  <si>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</si>
  <si>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</si>
  <si>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</si>
  <si>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</si>
  <si>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</si>
  <si>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</si>
  <si>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</si>
  <si>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</si>
  <si>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</si>
  <si>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</si>
  <si>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</si>
  <si>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</si>
  <si>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</si>
  <si>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</si>
  <si>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</si>
  <si>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</si>
  <si>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</si>
  <si>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</si>
  <si>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</si>
  <si>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</si>
  <si>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</si>
  <si>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</si>
  <si>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</si>
  <si>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</si>
  <si>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</si>
  <si>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</si>
  <si>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</si>
  <si>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</si>
  <si>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</si>
  <si>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</si>
  <si>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</si>
  <si>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</si>
  <si>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</si>
  <si>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</si>
  <si>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</si>
  <si>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</si>
  <si>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</si>
  <si>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</si>
  <si>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</si>
  <si>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</si>
  <si>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</si>
  <si>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</si>
  <si>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</si>
  <si>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</si>
  <si>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</si>
  <si>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</si>
  <si>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</si>
  <si>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</si>
  <si>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</si>
  <si>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</si>
  <si>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</si>
  <si>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</si>
  <si>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</si>
  <si>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</si>
  <si>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</si>
  <si>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</si>
  <si>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</si>
  <si>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</si>
  <si>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</si>
  <si>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</si>
  <si>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</si>
  <si>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</si>
  <si>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</si>
  <si>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</si>
  <si>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</si>
  <si>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</si>
  <si>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</si>
  <si>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</si>
  <si>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</si>
  <si>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</si>
  <si>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</si>
  <si>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</si>
  <si>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</si>
  <si>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</si>
  <si>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</si>
  <si>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</si>
  <si>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</si>
  <si>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</si>
  <si>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</si>
  <si>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</si>
  <si>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</si>
  <si>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</si>
  <si>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</si>
  <si>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</si>
  <si>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</si>
  <si>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</si>
  <si>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</si>
  <si>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</si>
  <si>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</si>
  <si>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</si>
  <si>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</si>
  <si>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</si>
  <si>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</si>
  <si>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</si>
  <si>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</si>
  <si>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</si>
  <si>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</si>
  <si>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</si>
  <si>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</si>
  <si>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</si>
  <si>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</si>
  <si>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</si>
  <si>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</si>
  <si>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</si>
  <si>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</si>
  <si>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</si>
  <si>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</si>
  <si>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</si>
  <si>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</si>
  <si>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</si>
  <si>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</si>
  <si>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</si>
  <si>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</si>
  <si>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</si>
  <si>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</si>
  <si>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</si>
  <si>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</si>
  <si>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</si>
  <si>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</si>
  <si>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</si>
  <si>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</si>
  <si>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</si>
  <si>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</si>
  <si>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</si>
  <si>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</si>
  <si>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</si>
  <si>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</si>
  <si>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</si>
  <si>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</si>
  <si>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</si>
  <si>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</si>
  <si>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</si>
  <si>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</si>
  <si>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</si>
  <si>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</si>
  <si>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</si>
  <si>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</si>
  <si>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</si>
  <si>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</si>
  <si>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</si>
  <si>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</si>
  <si>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</si>
  <si>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</si>
  <si>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</si>
  <si>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</si>
  <si>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</si>
  <si>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</si>
  <si>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</si>
  <si>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</si>
  <si>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</si>
  <si>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</si>
  <si>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</si>
  <si>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</si>
  <si>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</si>
  <si>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</si>
  <si>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</si>
  <si>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</si>
  <si>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</si>
  <si>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</si>
  <si>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</si>
  <si>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</si>
  <si>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</si>
  <si>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</si>
  <si>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</si>
  <si>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</si>
  <si>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</si>
  <si>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</si>
  <si>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</si>
  <si>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</si>
  <si>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</si>
  <si>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</si>
  <si>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</si>
  <si>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</si>
  <si>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</si>
  <si>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</si>
  <si>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</si>
  <si>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</si>
  <si>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</si>
  <si>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</si>
  <si>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</si>
  <si>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</si>
  <si>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</si>
  <si>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</si>
  <si>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</si>
  <si>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</si>
  <si>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</si>
  <si>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</si>
  <si>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</si>
  <si>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</si>
  <si>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</si>
  <si>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</si>
  <si>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</si>
  <si>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</si>
  <si>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</si>
  <si>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</si>
  <si>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</si>
  <si>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</si>
  <si>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</si>
  <si>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</si>
  <si>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</si>
  <si>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</si>
  <si>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</si>
  <si>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</si>
  <si>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</si>
  <si>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</si>
  <si>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</si>
  <si>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</si>
  <si>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</si>
  <si>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</si>
  <si>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</si>
  <si>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</si>
  <si>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</si>
  <si>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</si>
  <si>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</si>
  <si>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</si>
  <si>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</si>
  <si>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</si>
  <si>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</si>
  <si>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</si>
  <si>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</si>
  <si>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</si>
  <si>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</si>
  <si>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</si>
  <si>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</si>
  <si>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</si>
  <si>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</si>
  <si>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</si>
  <si>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</si>
  <si>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</si>
  <si>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</si>
  <si>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</si>
  <si>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</si>
  <si>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</si>
  <si>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</si>
  <si>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</si>
  <si>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</si>
  <si>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</si>
  <si>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</si>
  <si>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</si>
  <si>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</si>
  <si>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</si>
  <si>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</si>
  <si>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</si>
  <si>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</si>
  <si>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</si>
  <si>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</si>
  <si>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</si>
  <si>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</si>
  <si>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</si>
  <si>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</si>
  <si>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</si>
  <si>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</si>
  <si>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</si>
  <si>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</si>
  <si>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</si>
  <si>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</si>
  <si>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</si>
  <si>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</si>
  <si>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</si>
  <si>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</si>
  <si>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</si>
  <si>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</si>
  <si>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</si>
  <si>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</si>
  <si>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</si>
  <si>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</si>
  <si>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</si>
  <si>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</si>
  <si>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</si>
  <si>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</si>
  <si>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</si>
  <si>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</si>
  <si>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</si>
  <si>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</si>
  <si>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</si>
  <si>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</si>
  <si>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</si>
  <si>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</si>
  <si>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</si>
  <si>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</si>
  <si>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</si>
  <si>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</si>
  <si>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</si>
  <si>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</si>
  <si>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</si>
  <si>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</si>
  <si>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</si>
  <si>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</si>
  <si>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</si>
  <si>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</si>
  <si>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</si>
  <si>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</si>
  <si>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</si>
  <si>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</si>
  <si>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</si>
  <si>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</si>
  <si>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</si>
  <si>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</si>
  <si>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</si>
  <si>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</si>
  <si>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</si>
  <si>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</si>
  <si>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</si>
  <si>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</si>
  <si>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</si>
  <si>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</si>
  <si>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</si>
  <si>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</si>
  <si>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</si>
  <si>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</si>
  <si>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</si>
  <si>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</si>
  <si>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</si>
  <si>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</si>
  <si>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</si>
  <si>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</si>
  <si>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</si>
  <si>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</si>
  <si>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</si>
  <si>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</si>
  <si>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</si>
  <si>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</si>
  <si>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</si>
  <si>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</si>
  <si>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</si>
  <si>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</si>
  <si>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</si>
  <si>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</si>
  <si>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</si>
  <si>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</si>
  <si>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</si>
  <si>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</si>
  <si>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</si>
  <si>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</si>
  <si>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</si>
  <si>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</si>
  <si>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</si>
  <si>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</si>
  <si>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</si>
  <si>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</si>
  <si>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</si>
  <si>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</si>
  <si>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</si>
  <si>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</si>
  <si>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</si>
  <si>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</si>
  <si>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</si>
  <si>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</si>
  <si>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</si>
  <si>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</si>
  <si>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</si>
  <si>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</si>
  <si>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</si>
  <si>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</si>
  <si>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</si>
  <si>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</si>
  <si>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</si>
  <si>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</si>
  <si>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</si>
  <si>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</si>
  <si>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</si>
  <si>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</si>
  <si>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</si>
  <si>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</si>
  <si>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</si>
  <si>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</si>
  <si>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</si>
  <si>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</si>
  <si>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</si>
  <si>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</si>
  <si>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</si>
  <si>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</si>
  <si>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</si>
  <si>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</si>
  <si>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</si>
  <si>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</si>
  <si>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</si>
  <si>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</si>
  <si>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</si>
  <si>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</si>
  <si>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</si>
  <si>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</si>
  <si>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</si>
  <si>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</si>
  <si>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</si>
  <si>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</si>
  <si>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</si>
  <si>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</si>
  <si>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</si>
  <si>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</si>
  <si>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</si>
  <si>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</si>
  <si>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</si>
  <si>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</si>
  <si>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</si>
  <si>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</si>
  <si>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</si>
  <si>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</si>
  <si>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</si>
  <si>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</si>
  <si>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</si>
  <si>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</si>
  <si>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</si>
  <si>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</si>
  <si>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</si>
  <si>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</si>
  <si>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</si>
  <si>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</si>
  <si>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</si>
  <si>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</si>
  <si>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</si>
  <si>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</si>
  <si>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</si>
  <si>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</si>
  <si>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</si>
  <si>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</si>
  <si>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</si>
  <si>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</si>
  <si>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</si>
  <si>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</si>
  <si>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</si>
  <si>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</si>
  <si>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</si>
  <si>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</si>
  <si>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</si>
  <si>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</si>
  <si>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</si>
  <si>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</si>
  <si>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</si>
  <si>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</si>
  <si>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</si>
  <si>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</si>
  <si>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</si>
  <si>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</si>
  <si>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</si>
  <si>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</si>
  <si>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</si>
  <si>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</si>
  <si>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</si>
  <si>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</si>
  <si>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</si>
  <si>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</si>
  <si>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</si>
  <si>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</si>
  <si>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</si>
  <si>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</si>
  <si>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</si>
  <si>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</si>
  <si>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</si>
  <si>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</si>
  <si>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</si>
  <si>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</si>
  <si>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</si>
  <si>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</si>
  <si>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</si>
  <si>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</si>
  <si>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</si>
  <si>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</si>
  <si>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</si>
  <si>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</si>
  <si>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</si>
  <si>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</si>
  <si>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</si>
  <si>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</si>
  <si>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</si>
  <si>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</si>
  <si>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</si>
  <si>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</si>
  <si>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</si>
  <si>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</si>
  <si>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</si>
  <si>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</si>
  <si>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</si>
  <si>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</si>
  <si>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</si>
  <si>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</si>
  <si>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</si>
  <si>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</si>
  <si>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</si>
  <si>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</si>
  <si>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</si>
  <si>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</si>
  <si>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</si>
  <si>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</si>
  <si>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</si>
  <si>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</si>
  <si>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</si>
  <si>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</si>
  <si>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</si>
  <si>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</si>
  <si>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</si>
  <si>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</si>
  <si>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</si>
  <si>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</si>
  <si>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</si>
  <si>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</si>
  <si>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</si>
  <si>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</si>
  <si>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</si>
  <si>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</si>
  <si>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</si>
  <si>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</si>
  <si>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</si>
  <si>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</si>
  <si>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</si>
  <si>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</si>
  <si>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</si>
  <si>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</si>
  <si>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</si>
  <si>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</si>
  <si>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</si>
  <si>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</si>
  <si>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</si>
  <si>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</si>
  <si>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</si>
  <si>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</si>
  <si>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</si>
  <si>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</si>
  <si>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</si>
  <si>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</si>
  <si>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</si>
  <si>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</si>
  <si>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</si>
  <si>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</si>
  <si>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</si>
  <si>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</si>
  <si>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</si>
  <si>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</si>
  <si>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</si>
  <si>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</si>
  <si>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</si>
  <si>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</si>
  <si>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</si>
  <si>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</si>
  <si>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</si>
  <si>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</si>
  <si>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</si>
  <si>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</si>
  <si>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</si>
  <si>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</si>
  <si>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</si>
  <si>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</si>
  <si>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</si>
  <si>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</si>
  <si>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</si>
  <si>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</si>
  <si>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</si>
  <si>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</si>
  <si>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</si>
  <si>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</si>
  <si>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</si>
  <si>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</si>
  <si>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</si>
  <si>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</si>
  <si>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</si>
  <si>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</si>
  <si>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</si>
  <si>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</si>
  <si>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</si>
  <si>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</si>
  <si>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</si>
  <si>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</si>
  <si>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</si>
  <si>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</si>
  <si>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</si>
  <si>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</si>
  <si>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</si>
  <si>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</si>
  <si>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</si>
  <si>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</si>
  <si>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</si>
  <si>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</si>
  <si>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</si>
  <si>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</si>
  <si>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</si>
  <si>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</si>
  <si>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</si>
  <si>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</si>
  <si>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</si>
  <si>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</si>
  <si>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</si>
  <si>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</si>
  <si>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</si>
  <si>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</si>
  <si>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</si>
  <si>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</si>
  <si>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</si>
  <si>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</si>
  <si>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</si>
  <si>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</si>
  <si>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</si>
  <si>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</si>
  <si>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</si>
  <si>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</si>
  <si>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</si>
  <si>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</si>
  <si>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</si>
  <si>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</si>
  <si>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</si>
  <si>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</si>
  <si>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</si>
  <si>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</si>
  <si>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</si>
  <si>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</si>
  <si>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</si>
  <si>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</si>
  <si>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</si>
  <si>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</si>
  <si>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</si>
  <si>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</si>
  <si>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</si>
  <si>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</si>
  <si>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</si>
  <si>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</si>
  <si>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</si>
  <si>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</si>
  <si>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</si>
  <si>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</si>
  <si>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</si>
  <si>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</si>
  <si>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</si>
  <si>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</si>
  <si>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</si>
  <si>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</si>
  <si>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</si>
  <si>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</si>
  <si>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</si>
  <si>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</si>
  <si>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</si>
  <si>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</si>
  <si>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</si>
  <si>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</si>
  <si>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</si>
  <si>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</si>
  <si>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</si>
  <si>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</si>
  <si>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</si>
  <si>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</si>
  <si>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</si>
  <si>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</si>
  <si>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</si>
  <si>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</si>
  <si>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</si>
  <si>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</si>
  <si>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</si>
  <si>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</si>
  <si>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</si>
  <si>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</si>
  <si>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</si>
  <si>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</si>
  <si>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</si>
  <si>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</si>
  <si>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</si>
  <si>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</si>
  <si>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</si>
  <si>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</si>
  <si>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</si>
  <si>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</si>
  <si>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</si>
  <si>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</si>
  <si>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</si>
  <si>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</si>
  <si>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</si>
  <si>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</si>
  <si>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</si>
  <si>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</si>
  <si>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</si>
  <si>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</si>
  <si>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</si>
  <si>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</si>
  <si>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</si>
  <si>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</si>
  <si>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</si>
  <si>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</si>
  <si>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</si>
  <si>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</si>
  <si>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</si>
  <si>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</si>
  <si>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</si>
  <si>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</si>
  <si>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</si>
  <si>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</si>
  <si>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</si>
  <si>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</si>
  <si>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</si>
  <si>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</si>
  <si>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</si>
  <si>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</si>
  <si>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</si>
  <si>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</si>
  <si>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</si>
  <si>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</si>
  <si>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</si>
  <si>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</si>
  <si>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</si>
  <si>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</si>
  <si>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</si>
  <si>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</si>
  <si>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</si>
  <si>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</si>
  <si>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</si>
  <si>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</si>
  <si>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</si>
  <si>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</si>
  <si>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</si>
  <si>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</si>
  <si>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</si>
  <si>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</si>
  <si>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</si>
  <si>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</si>
  <si>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</si>
  <si>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</si>
  <si>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</si>
  <si>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</si>
  <si>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</si>
  <si>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</si>
  <si>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</si>
  <si>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</si>
  <si>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</si>
  <si>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</si>
  <si>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</si>
  <si>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</si>
  <si>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</si>
  <si>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</si>
  <si>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</si>
  <si>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</si>
  <si>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</si>
  <si>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</si>
  <si>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</si>
  <si>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</si>
  <si>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</si>
  <si>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</si>
  <si>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</si>
  <si>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</si>
  <si>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</si>
  <si>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</si>
  <si>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</si>
  <si>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</si>
  <si>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</si>
  <si>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</si>
  <si>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</si>
  <si>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</si>
  <si>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</si>
  <si>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</si>
  <si>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</si>
  <si>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</si>
  <si>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</si>
  <si>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</si>
  <si>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</si>
  <si>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</si>
  <si>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</si>
  <si>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</si>
  <si>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</si>
  <si>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</si>
  <si>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</si>
  <si>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</si>
  <si>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</si>
  <si>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</si>
  <si>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</si>
  <si>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</si>
  <si>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</si>
  <si>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</si>
  <si>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</si>
  <si>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</si>
  <si>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</si>
  <si>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</si>
  <si>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</si>
  <si>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</si>
  <si>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</si>
  <si>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</si>
  <si>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</si>
  <si>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</si>
  <si>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</si>
  <si>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</si>
  <si>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</si>
  <si>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</si>
  <si>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</si>
  <si>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</si>
  <si>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</si>
  <si>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</si>
  <si>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</si>
  <si>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</si>
  <si>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</si>
  <si>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</si>
  <si>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</si>
  <si>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</si>
  <si>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</si>
  <si>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</si>
  <si>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</si>
  <si>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</si>
  <si>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</si>
  <si>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</si>
  <si>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</si>
  <si>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</si>
  <si>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</si>
  <si>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</si>
  <si>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</si>
  <si>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</si>
  <si>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</si>
  <si>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</si>
  <si>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</si>
  <si>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</si>
  <si>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</si>
  <si>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</si>
  <si>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</si>
  <si>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</si>
  <si>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</si>
  <si>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</si>
  <si>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</si>
  <si>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</si>
  <si>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</si>
  <si>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</si>
  <si>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</si>
  <si>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</si>
  <si>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</si>
  <si>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</si>
  <si>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</si>
  <si>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</si>
  <si>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</si>
  <si>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</si>
  <si>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</si>
  <si>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</si>
  <si>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</si>
  <si>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</si>
  <si>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</si>
  <si>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</si>
  <si>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</si>
  <si>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</si>
  <si>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</si>
  <si>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</si>
  <si>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</si>
  <si>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</si>
  <si>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</si>
  <si>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</si>
  <si>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</si>
  <si>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</si>
  <si>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</si>
  <si>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</si>
  <si>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</si>
  <si>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</si>
  <si>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</si>
  <si>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</si>
  <si>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</si>
  <si>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</si>
  <si>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</si>
  <si>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</si>
  <si>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</si>
  <si>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</si>
  <si>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</si>
  <si>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</si>
  <si>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</si>
  <si>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</si>
  <si>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</si>
  <si>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</si>
  <si>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</si>
  <si>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</si>
  <si>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</si>
  <si>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</si>
  <si>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</si>
  <si>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</si>
  <si>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</si>
  <si>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</si>
  <si>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</si>
  <si>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</si>
  <si>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</si>
  <si>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</si>
  <si>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</si>
  <si>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</si>
  <si>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</si>
  <si>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</si>
  <si>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</si>
  <si>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</si>
  <si>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</si>
  <si>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</si>
  <si>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</si>
  <si>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</si>
  <si>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</si>
  <si>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</si>
  <si>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</si>
  <si>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</si>
  <si>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</si>
  <si>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</si>
  <si>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</si>
  <si>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</si>
  <si>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</si>
  <si>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</si>
  <si>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</si>
  <si>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</si>
  <si>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</si>
  <si>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</si>
  <si>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</si>
  <si>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</si>
  <si>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</si>
  <si>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</si>
  <si>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</si>
  <si>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</si>
  <si>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</si>
  <si>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</si>
  <si>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</si>
  <si>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</si>
  <si>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</si>
  <si>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</si>
  <si>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</si>
  <si>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</si>
  <si>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</si>
  <si>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</si>
  <si>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</si>
  <si>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</si>
  <si>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</si>
  <si>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</si>
  <si>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</si>
  <si>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</si>
  <si>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</si>
  <si>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</si>
  <si>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</si>
  <si>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</si>
  <si>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</si>
  <si>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</si>
  <si>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</si>
  <si>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</si>
  <si>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</si>
  <si>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</si>
  <si>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</si>
  <si>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</si>
  <si>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</si>
  <si>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</si>
  <si>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</si>
  <si>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</si>
  <si>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</si>
  <si>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</si>
  <si>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</si>
  <si>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</si>
  <si>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</si>
  <si>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</si>
  <si>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</si>
  <si>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</si>
  <si>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</si>
  <si>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</si>
  <si>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</si>
  <si>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</si>
  <si>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</si>
  <si>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</si>
  <si>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</si>
  <si>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</si>
  <si>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</si>
  <si>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</si>
  <si>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</si>
  <si>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</si>
  <si>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</si>
  <si>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</si>
  <si>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</si>
  <si>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</si>
  <si>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</si>
  <si>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</si>
  <si>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</si>
  <si>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</si>
  <si>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</si>
  <si>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</si>
  <si>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</si>
  <si>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</si>
  <si>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</si>
  <si>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</si>
  <si>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</si>
  <si>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</si>
  <si>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</si>
  <si>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</si>
  <si>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</si>
  <si>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</si>
  <si>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</si>
  <si>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</si>
  <si>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</si>
  <si>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</si>
  <si>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</si>
  <si>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</si>
  <si>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</si>
  <si>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</si>
  <si>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</si>
  <si>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</si>
  <si>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</si>
  <si>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</si>
  <si>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</si>
  <si>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</si>
  <si>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</si>
  <si>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</si>
  <si>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</si>
  <si>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</si>
  <si>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</si>
  <si>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</si>
  <si>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</si>
  <si>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</si>
  <si>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</si>
  <si>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</si>
  <si>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</si>
  <si>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</si>
  <si>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</si>
  <si>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</si>
  <si>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</si>
  <si>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</si>
  <si>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</si>
  <si>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</si>
  <si>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</si>
  <si>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</si>
  <si>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</si>
  <si>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</si>
  <si>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</si>
  <si>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</si>
  <si>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</si>
  <si>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</si>
  <si>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</si>
  <si>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</si>
  <si>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</si>
  <si>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</si>
  <si>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</si>
  <si>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</si>
  <si>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</si>
  <si>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</si>
  <si>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</si>
  <si>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</si>
  <si>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</si>
  <si>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</si>
  <si>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</si>
  <si>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</si>
  <si>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</si>
  <si>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</si>
  <si>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</si>
  <si>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</si>
  <si>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</si>
  <si>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</si>
  <si>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</si>
  <si>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</si>
  <si>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</si>
  <si>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</si>
  <si>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</si>
  <si>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</si>
  <si>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</si>
  <si>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</si>
  <si>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</si>
  <si>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</si>
  <si>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</si>
  <si>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</si>
  <si>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</si>
  <si>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</si>
  <si>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</si>
  <si>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</si>
  <si>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</si>
  <si>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</si>
  <si>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</si>
  <si>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</si>
  <si>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</si>
  <si>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</si>
  <si>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</si>
  <si>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</si>
  <si>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</si>
  <si>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</si>
  <si>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</si>
  <si>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</si>
  <si>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</si>
  <si>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</si>
  <si>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</si>
  <si>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</si>
  <si>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</si>
  <si>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</si>
  <si>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</si>
  <si>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</si>
  <si>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</si>
  <si>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</si>
  <si>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</si>
  <si>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</si>
  <si>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</si>
  <si>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</si>
  <si>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</si>
  <si>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</si>
  <si>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</si>
  <si>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</si>
  <si>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</si>
  <si>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</si>
  <si>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</si>
  <si>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</si>
  <si>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</si>
  <si>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</si>
  <si>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</si>
  <si>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</si>
  <si>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</si>
  <si>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</si>
  <si>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</si>
  <si>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</si>
  <si>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</si>
  <si>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</si>
  <si>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</si>
  <si>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</si>
  <si>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</si>
  <si>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</si>
  <si>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</si>
  <si>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</si>
  <si>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</si>
  <si>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</si>
  <si>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</si>
  <si>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</si>
  <si>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</si>
  <si>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</si>
  <si>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</si>
  <si>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</si>
  <si>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</si>
  <si>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</si>
  <si>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</si>
  <si>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</si>
  <si>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</si>
  <si>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</si>
  <si>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</si>
  <si>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</si>
  <si>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</si>
  <si>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</si>
  <si>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</si>
  <si>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</si>
  <si>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</si>
  <si>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</si>
  <si>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</si>
  <si>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</si>
  <si>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</si>
  <si>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</si>
  <si>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</si>
  <si>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</si>
  <si>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</si>
  <si>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</si>
  <si>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</si>
  <si>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</si>
  <si>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</si>
  <si>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</si>
  <si>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</si>
  <si>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</si>
  <si>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</si>
  <si>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</si>
  <si>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</si>
  <si>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</si>
  <si>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</si>
  <si>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</si>
  <si>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</si>
  <si>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</si>
  <si>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</si>
  <si>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</si>
  <si>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</si>
  <si>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</si>
  <si>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</si>
  <si>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</si>
  <si>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</si>
  <si>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</si>
  <si>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</si>
  <si>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</si>
  <si>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</si>
  <si>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</si>
  <si>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</si>
  <si>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</si>
  <si>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</si>
  <si>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</si>
  <si>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</si>
  <si>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</si>
  <si>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</si>
  <si>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</si>
  <si>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</si>
  <si>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</si>
  <si>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</si>
  <si>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</si>
  <si>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</si>
  <si>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</si>
  <si>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</si>
  <si>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</si>
  <si>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</si>
  <si>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</si>
  <si>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</si>
  <si>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</si>
  <si>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</si>
  <si>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</si>
  <si>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</si>
  <si>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</si>
  <si>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</si>
  <si>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</si>
  <si>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</si>
  <si>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</si>
  <si>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</si>
  <si>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</si>
  <si>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</si>
  <si>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</si>
  <si>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</si>
  <si>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</si>
  <si>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</si>
  <si>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</si>
  <si>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</si>
  <si>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</si>
  <si>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</si>
  <si>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</si>
  <si>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</si>
  <si>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</si>
  <si>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</si>
  <si>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</si>
  <si>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</si>
  <si>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</si>
  <si>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</si>
  <si>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</si>
  <si>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</si>
  <si>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</si>
  <si>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</si>
  <si>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</si>
  <si>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</si>
  <si>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</si>
  <si>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</si>
  <si>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</si>
  <si>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</si>
  <si>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</si>
  <si>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</si>
  <si>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</si>
  <si>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</si>
  <si>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</si>
  <si>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</si>
  <si>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</si>
  <si>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</si>
  <si>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</si>
  <si>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</si>
  <si>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</si>
  <si>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</si>
  <si>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</si>
  <si>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</si>
  <si>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</si>
  <si>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</si>
  <si>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</si>
  <si>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</si>
  <si>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</si>
  <si>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</si>
  <si>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</si>
  <si>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</si>
  <si>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</si>
  <si>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</si>
  <si>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</si>
  <si>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</si>
  <si>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</si>
  <si>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</si>
  <si>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</si>
  <si>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</si>
  <si>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</si>
  <si>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</si>
  <si>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</si>
  <si>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</si>
  <si>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</si>
  <si>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</si>
  <si>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</si>
  <si>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</si>
  <si>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</si>
  <si>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</si>
  <si>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</si>
  <si>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</si>
  <si>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</si>
  <si>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</si>
  <si>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</si>
  <si>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</si>
  <si>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</si>
  <si>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</si>
  <si>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</si>
  <si>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</si>
  <si>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</si>
  <si>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</si>
  <si>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</si>
  <si>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</si>
  <si>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</si>
  <si>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</si>
  <si>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</si>
  <si>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</si>
  <si>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</si>
  <si>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</si>
  <si>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</si>
  <si>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</si>
  <si>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</si>
  <si>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</si>
  <si>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</si>
  <si>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</si>
  <si>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</si>
  <si>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</si>
  <si>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</si>
  <si>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</si>
  <si>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</si>
  <si>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</si>
  <si>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</si>
  <si>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</si>
  <si>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</si>
  <si>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</si>
  <si>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</si>
  <si>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</si>
  <si>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</si>
  <si>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</si>
  <si>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</si>
  <si>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</si>
  <si>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</si>
  <si>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</si>
  <si>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</si>
  <si>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</si>
  <si>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</si>
  <si>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</si>
  <si>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</si>
  <si>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</si>
  <si>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</si>
  <si>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</si>
  <si>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</si>
  <si>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</si>
  <si>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</si>
  <si>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</si>
  <si>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</si>
  <si>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</si>
  <si>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</si>
  <si>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</si>
  <si>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</si>
  <si>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</si>
  <si>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</si>
  <si>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</si>
  <si>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</si>
  <si>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</si>
  <si>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</si>
  <si>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</si>
  <si>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</si>
  <si>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</si>
  <si>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</si>
  <si>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</si>
  <si>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</si>
  <si>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</si>
  <si>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</si>
  <si>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</si>
  <si>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</si>
  <si>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</si>
  <si>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</si>
  <si>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</si>
  <si>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</si>
  <si>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</si>
  <si>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</si>
  <si>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</si>
  <si>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</si>
  <si>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</si>
  <si>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</si>
  <si>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</si>
  <si>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</si>
  <si>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</si>
  <si>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</si>
  <si>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</si>
  <si>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</si>
  <si>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</si>
  <si>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</si>
  <si>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</si>
  <si>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</si>
  <si>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</si>
  <si>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</si>
  <si>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</si>
  <si>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</si>
  <si>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</si>
  <si>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</si>
  <si>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</si>
  <si>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</si>
  <si>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</si>
  <si>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</si>
  <si>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</si>
  <si>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</si>
  <si>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</si>
  <si>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</si>
  <si>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</si>
  <si>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</si>
  <si>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</si>
  <si>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</si>
  <si>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</si>
  <si>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</si>
  <si>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</si>
  <si>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</si>
  <si>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</si>
  <si>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</si>
  <si>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</si>
  <si>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</si>
  <si>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</si>
  <si>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</si>
  <si>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</si>
  <si>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</si>
  <si>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</si>
  <si>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</si>
  <si>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</si>
  <si>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</si>
  <si>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</si>
  <si>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</si>
  <si>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</si>
  <si>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</si>
  <si>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</si>
  <si>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</si>
  <si>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</si>
  <si>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</si>
  <si>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</si>
  <si>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</si>
  <si>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</si>
  <si>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</si>
  <si>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</si>
  <si>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</si>
  <si>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</si>
  <si>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</si>
  <si>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</si>
  <si>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</si>
  <si>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</si>
  <si>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</si>
  <si>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</si>
  <si>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</si>
  <si>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</si>
  <si>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</si>
  <si>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</si>
  <si>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</si>
  <si>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</si>
  <si>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</si>
  <si>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</si>
  <si>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</si>
  <si>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</si>
  <si>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</si>
  <si>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</si>
  <si>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</si>
  <si>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</si>
  <si>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</si>
  <si>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</si>
  <si>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</si>
  <si>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</si>
  <si>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</si>
  <si>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</si>
  <si>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</si>
  <si>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</si>
  <si>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</si>
  <si>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</si>
  <si>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</si>
  <si>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</si>
  <si>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</si>
  <si>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</si>
  <si>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</si>
  <si>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</si>
  <si>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</si>
  <si>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</si>
  <si>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</si>
  <si>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</si>
  <si>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</si>
  <si>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</si>
  <si>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</si>
  <si>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</si>
  <si>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</si>
  <si>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</si>
  <si>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</si>
  <si>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</si>
  <si>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</si>
  <si>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</si>
  <si>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</si>
  <si>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</si>
  <si>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</si>
  <si>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</si>
  <si>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</si>
  <si>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</si>
  <si>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</si>
  <si>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</si>
  <si>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</si>
  <si>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</si>
  <si>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</si>
  <si>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</si>
  <si>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</si>
  <si>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</si>
  <si>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</si>
  <si>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</si>
  <si>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</si>
  <si>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</si>
  <si>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</si>
  <si>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</si>
  <si>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</si>
  <si>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</si>
  <si>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</si>
  <si>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</si>
  <si>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</si>
  <si>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</si>
  <si>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</si>
  <si>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</si>
  <si>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</si>
  <si>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</si>
  <si>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</si>
  <si>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</si>
  <si>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</si>
  <si>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</si>
  <si>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</si>
  <si>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</si>
  <si>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</si>
  <si>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</si>
  <si>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</si>
  <si>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</si>
  <si>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</si>
  <si>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</si>
  <si>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</si>
  <si>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</si>
  <si>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</si>
  <si>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</si>
  <si>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</si>
  <si>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</si>
  <si>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</si>
  <si>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</si>
  <si>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</si>
  <si>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</si>
  <si>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</si>
  <si>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</si>
  <si>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</si>
  <si>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</si>
  <si>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</si>
  <si>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</si>
  <si>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</si>
  <si>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</si>
  <si>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</si>
  <si>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</si>
  <si>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</si>
  <si>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</si>
  <si>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</si>
  <si>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</si>
  <si>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</si>
  <si>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</si>
  <si>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</si>
  <si>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</si>
  <si>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</si>
  <si>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</si>
  <si>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</si>
  <si>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</si>
  <si>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</si>
  <si>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</si>
  <si>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</si>
  <si>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</si>
  <si>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</si>
  <si>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</si>
  <si>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</si>
  <si>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</si>
  <si>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</si>
  <si>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</si>
  <si>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</si>
  <si>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</si>
  <si>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</si>
  <si>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</si>
  <si>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</si>
  <si>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</si>
  <si>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</si>
  <si>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</si>
  <si>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</si>
  <si>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</si>
  <si>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</si>
  <si>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</si>
  <si>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</si>
  <si>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</si>
  <si>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</si>
  <si>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</si>
  <si>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</si>
  <si>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</si>
  <si>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</si>
  <si>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</si>
  <si>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</si>
  <si>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</si>
  <si>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</si>
  <si>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</si>
  <si>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</si>
  <si>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</si>
  <si>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</si>
  <si>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</si>
  <si>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</si>
  <si>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</si>
  <si>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</si>
  <si>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</si>
  <si>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</si>
  <si>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</si>
  <si>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</si>
  <si>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</si>
  <si>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</si>
  <si>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</si>
  <si>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</si>
  <si>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</si>
  <si>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</si>
  <si>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</si>
  <si>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</si>
  <si>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</si>
  <si>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</si>
  <si>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</si>
  <si>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</si>
  <si>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</si>
  <si>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</si>
  <si>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</si>
  <si>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</si>
  <si>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</si>
  <si>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</si>
  <si>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</si>
  <si>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</si>
  <si>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</si>
  <si>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</si>
  <si>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</si>
  <si>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</si>
  <si>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</si>
  <si>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</si>
  <si>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</si>
  <si>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</si>
  <si>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</si>
  <si>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</si>
  <si>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</si>
  <si>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</si>
  <si>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</si>
  <si>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</si>
  <si>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</si>
  <si>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</si>
  <si>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</si>
  <si>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</si>
  <si>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</si>
  <si>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</si>
  <si>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</si>
  <si>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</si>
  <si>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</si>
  <si>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</si>
  <si>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</si>
  <si>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</si>
  <si>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</si>
  <si>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</si>
  <si>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</si>
  <si>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</si>
  <si>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</si>
  <si>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</si>
  <si>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</si>
  <si>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</si>
  <si>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</si>
  <si>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</si>
  <si>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</si>
  <si>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</si>
  <si>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</si>
  <si>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</si>
  <si>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</si>
  <si>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</si>
  <si>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</si>
  <si>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</si>
  <si>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</si>
  <si>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</si>
  <si>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</si>
  <si>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</si>
  <si>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</si>
  <si>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</si>
  <si>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</si>
  <si>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</si>
  <si>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</si>
  <si>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</si>
  <si>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</si>
  <si>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</si>
  <si>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</si>
  <si>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</si>
  <si>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</si>
  <si>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</si>
  <si>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</si>
  <si>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</si>
  <si>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</si>
  <si>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</si>
  <si>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</si>
  <si>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</si>
  <si>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</si>
  <si>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</si>
  <si>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</si>
  <si>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</si>
  <si>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</si>
  <si>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</si>
  <si>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</si>
  <si>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</si>
  <si>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</si>
  <si>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</si>
  <si>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</si>
  <si>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</si>
  <si>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</si>
  <si>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</si>
  <si>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</si>
  <si>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</si>
  <si>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</si>
  <si>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</si>
  <si>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</si>
  <si>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</si>
  <si>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</si>
  <si>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</si>
  <si>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</si>
  <si>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</si>
  <si>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</si>
  <si>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</si>
  <si>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</si>
  <si>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</si>
  <si>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</si>
  <si>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</si>
  <si>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</si>
  <si>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</si>
  <si>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</si>
  <si>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</si>
  <si>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</si>
  <si>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</si>
  <si>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</si>
  <si>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</si>
  <si>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</si>
  <si>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</si>
  <si>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</si>
  <si>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</si>
  <si>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</si>
  <si>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</si>
  <si>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</si>
  <si>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</si>
  <si>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</si>
  <si>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</si>
  <si>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</si>
  <si>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</si>
  <si>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</si>
  <si>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</si>
  <si>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</si>
  <si>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</si>
  <si>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</si>
  <si>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</si>
  <si>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</si>
  <si>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</si>
  <si>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</si>
  <si>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</si>
  <si>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</si>
  <si>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</si>
  <si>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</si>
  <si>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</si>
  <si>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</si>
  <si>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</si>
  <si>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</si>
  <si>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</si>
  <si>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</si>
  <si>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</si>
  <si>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</si>
  <si>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</si>
  <si>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</si>
  <si>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</si>
  <si>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</si>
  <si>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</si>
  <si>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</si>
  <si>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</si>
  <si>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</si>
  <si>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</si>
  <si>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</si>
  <si>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</si>
  <si>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</si>
  <si>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</si>
  <si>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</si>
  <si>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</si>
  <si>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</si>
  <si>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</si>
  <si>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</si>
  <si>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</si>
  <si>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</si>
  <si>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</si>
  <si>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</si>
  <si>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</si>
  <si>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</si>
  <si>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</si>
  <si>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</si>
  <si>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</si>
  <si>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</si>
  <si>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</si>
  <si>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</si>
  <si>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</si>
  <si>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</si>
  <si>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</si>
  <si>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</si>
  <si>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</si>
  <si>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</si>
  <si>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</si>
  <si>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</si>
  <si>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</si>
  <si>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</si>
  <si>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</si>
  <si>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</si>
  <si>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</si>
  <si>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</si>
  <si>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</si>
  <si>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</si>
  <si>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</si>
  <si>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</si>
  <si>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</si>
  <si>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</si>
  <si>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</si>
  <si>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</si>
  <si>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</si>
  <si>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</si>
  <si>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</si>
  <si>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</si>
  <si>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</si>
  <si>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</si>
  <si>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</si>
  <si>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</si>
  <si>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</si>
  <si>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</si>
  <si>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</si>
  <si>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</si>
  <si>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</si>
  <si>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</si>
  <si>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</si>
  <si>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</si>
  <si>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</si>
  <si>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</si>
  <si>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</si>
  <si>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</si>
  <si>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</si>
  <si>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</si>
  <si>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</si>
  <si>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</si>
  <si>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</si>
  <si>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</si>
  <si>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</si>
  <si>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</si>
  <si>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</si>
  <si>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</si>
  <si>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</si>
  <si>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</si>
  <si>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</si>
  <si>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</si>
  <si>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</si>
  <si>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</si>
  <si>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</si>
  <si>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</si>
  <si>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</si>
  <si>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</si>
  <si>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</si>
  <si>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</si>
  <si>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</si>
  <si>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</si>
  <si>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</si>
  <si>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</si>
  <si>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</si>
  <si>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</si>
  <si>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</si>
  <si>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</si>
  <si>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</si>
  <si>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</si>
  <si>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</si>
  <si>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</si>
  <si>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</si>
  <si>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</si>
  <si>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</si>
  <si>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</si>
  <si>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</si>
  <si>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</si>
  <si>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</si>
  <si>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</si>
  <si>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</si>
  <si>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</si>
  <si>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</si>
  <si>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</si>
  <si>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</si>
  <si>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</si>
  <si>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</si>
  <si>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</si>
  <si>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</si>
  <si>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</si>
  <si>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</si>
  <si>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</si>
  <si>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</si>
  <si>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</si>
  <si>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</si>
  <si>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</si>
  <si>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</si>
  <si>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</si>
  <si>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</si>
  <si>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</si>
  <si>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</si>
  <si>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</si>
  <si>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</si>
  <si>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</si>
  <si>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</si>
  <si>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</si>
  <si>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</si>
  <si>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</si>
  <si>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</si>
  <si>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</si>
  <si>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</si>
  <si>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</si>
  <si>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</si>
  <si>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</si>
  <si>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</si>
  <si>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</si>
  <si>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</si>
  <si>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</si>
  <si>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</si>
  <si>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</si>
  <si>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</si>
  <si>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</si>
  <si>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</si>
  <si>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</si>
  <si>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</si>
  <si>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</si>
  <si>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</si>
  <si>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</si>
  <si>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</si>
  <si>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</si>
  <si>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</si>
  <si>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</si>
  <si>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</si>
  <si>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</si>
  <si>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</si>
  <si>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</si>
  <si>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</si>
  <si>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</si>
  <si>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</si>
  <si>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</si>
  <si>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</si>
  <si>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</si>
  <si>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</si>
  <si>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</si>
  <si>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</si>
  <si>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</si>
  <si>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</si>
  <si>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</si>
  <si>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</si>
  <si>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</si>
  <si>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</si>
  <si>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</si>
  <si>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</si>
  <si>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</si>
  <si>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</si>
  <si>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</si>
  <si>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</si>
  <si>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</si>
  <si>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</si>
  <si>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</si>
  <si>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</si>
  <si>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</si>
  <si>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</si>
  <si>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</si>
  <si>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</si>
  <si>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</si>
  <si>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</si>
  <si>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</si>
  <si>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</si>
  <si>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</si>
  <si>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</si>
  <si>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</si>
  <si>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</si>
  <si>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</si>
  <si>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</si>
  <si>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</si>
  <si>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</si>
  <si>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</si>
  <si>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</si>
  <si>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</si>
  <si>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</si>
  <si>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</si>
  <si>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</si>
  <si>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</si>
  <si>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</si>
  <si>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</si>
  <si>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</si>
  <si>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</si>
  <si>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</si>
  <si>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</si>
  <si>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</si>
  <si>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</si>
  <si>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</si>
  <si>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</si>
  <si>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</si>
  <si>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</si>
  <si>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</si>
  <si>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</si>
  <si>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</si>
  <si>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</si>
  <si>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</si>
  <si>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</si>
  <si>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</si>
  <si>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</si>
  <si>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</si>
  <si>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</si>
  <si>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</si>
  <si>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</si>
  <si>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</si>
  <si>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</si>
  <si>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</si>
  <si>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</si>
  <si>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</si>
  <si>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</si>
  <si>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</si>
  <si>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</si>
  <si>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</si>
  <si>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</si>
  <si>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</si>
  <si>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</si>
  <si>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</si>
  <si>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</si>
  <si>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</si>
  <si>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</si>
  <si>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</si>
  <si>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</si>
  <si>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</si>
  <si>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</si>
  <si>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</si>
  <si>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</si>
  <si>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</si>
  <si>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</si>
  <si>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</si>
  <si>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</si>
  <si>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</si>
  <si>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</si>
  <si>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</si>
  <si>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</si>
  <si>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</si>
  <si>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</si>
  <si>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</si>
  <si>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</si>
  <si>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</si>
  <si>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</si>
  <si>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</si>
  <si>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</si>
  <si>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</si>
  <si>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</si>
  <si>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</si>
  <si>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</si>
  <si>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</si>
  <si>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</si>
  <si>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</si>
  <si>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</si>
  <si>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</si>
  <si>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</si>
  <si>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</si>
  <si>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</si>
  <si>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</si>
  <si>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</si>
  <si>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</si>
  <si>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</si>
  <si>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</si>
  <si>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</si>
  <si>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</si>
  <si>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</si>
  <si>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</si>
  <si>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</si>
  <si>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</si>
  <si>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</si>
  <si>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</si>
  <si>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</si>
  <si>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</si>
  <si>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</si>
  <si>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</si>
  <si>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</si>
  <si>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</si>
  <si>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</si>
  <si>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</si>
  <si>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</si>
  <si>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</si>
  <si>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</si>
  <si>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</si>
  <si>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</si>
  <si>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</si>
  <si>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</si>
  <si>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</si>
  <si>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</si>
  <si>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</si>
  <si>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</si>
  <si>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</si>
  <si>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</si>
  <si>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</si>
  <si>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</si>
  <si>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</si>
  <si>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</si>
  <si>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</si>
  <si>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</si>
  <si>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</si>
  <si>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</si>
  <si>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</si>
  <si>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</si>
  <si>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</si>
  <si>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</si>
  <si>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</si>
  <si>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</si>
  <si>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</si>
  <si>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</si>
  <si>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</si>
  <si>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</si>
  <si>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</si>
  <si>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</si>
  <si>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</si>
  <si>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</si>
  <si>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</si>
  <si>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</si>
  <si>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</si>
  <si>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</si>
  <si>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</si>
  <si>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</si>
  <si>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</si>
  <si>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</si>
  <si>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</si>
  <si>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</si>
  <si>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</si>
  <si>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</si>
  <si>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</si>
  <si>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</si>
  <si>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</si>
  <si>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</si>
  <si>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</si>
  <si>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</si>
  <si>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</si>
  <si>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</si>
  <si>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</si>
  <si>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</si>
  <si>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</si>
  <si>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</si>
  <si>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</si>
  <si>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</si>
  <si>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</si>
  <si>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</si>
  <si>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</si>
  <si>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</si>
  <si>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</si>
  <si>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</si>
  <si>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</si>
  <si>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</si>
  <si>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</si>
  <si>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</si>
  <si>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</si>
  <si>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</si>
  <si>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</si>
  <si>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</si>
  <si>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</si>
  <si>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</si>
  <si>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</si>
  <si>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</si>
  <si>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</si>
  <si>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</si>
  <si>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</si>
  <si>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</si>
  <si>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</si>
  <si>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</si>
  <si>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</si>
  <si>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</si>
  <si>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</si>
  <si>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</si>
  <si>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</si>
  <si>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</si>
  <si>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</si>
  <si>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</si>
  <si>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</si>
  <si>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</si>
  <si>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</si>
  <si>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</si>
  <si>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</si>
  <si>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</si>
  <si>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</si>
  <si>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</si>
  <si>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</si>
  <si>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</si>
  <si>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</si>
  <si>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</si>
  <si>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</si>
  <si>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</si>
  <si>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</si>
  <si>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</si>
  <si>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</si>
  <si>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</si>
  <si>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</si>
  <si>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</si>
  <si>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</si>
  <si>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</si>
  <si>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</si>
  <si>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</si>
  <si>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</si>
  <si>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</si>
  <si>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</si>
  <si>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</si>
  <si>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</si>
  <si>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</si>
  <si>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</si>
  <si>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</si>
  <si>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</si>
  <si>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</si>
  <si>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</si>
  <si>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</si>
  <si>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</si>
  <si>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</si>
  <si>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</si>
  <si>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</si>
  <si>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</si>
  <si>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</si>
  <si>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</si>
  <si>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</si>
  <si>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</si>
  <si>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</si>
  <si>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</si>
  <si>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</si>
  <si>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</si>
  <si>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</si>
  <si>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</si>
  <si>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</si>
  <si>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</si>
  <si>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</si>
  <si>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</si>
  <si>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</si>
  <si>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</si>
  <si>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</si>
  <si>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</si>
  <si>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</si>
  <si>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</si>
  <si>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</si>
  <si>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</si>
  <si>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</si>
  <si>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</si>
  <si>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</si>
  <si>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</si>
  <si>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</si>
  <si>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</si>
  <si>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</si>
  <si>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</si>
  <si>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</si>
  <si>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</si>
  <si>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</si>
  <si>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</si>
  <si>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</si>
  <si>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</si>
  <si>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</si>
  <si>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</si>
  <si>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</si>
  <si>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</si>
  <si>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</si>
  <si>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</si>
  <si>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</si>
  <si>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</si>
  <si>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</si>
  <si>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</si>
  <si>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</si>
  <si>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</si>
  <si>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</si>
  <si>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</si>
  <si>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</si>
  <si>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</si>
  <si>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</si>
  <si>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</si>
  <si>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</si>
  <si>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</si>
  <si>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</si>
  <si>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</si>
  <si>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</si>
  <si>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</si>
  <si>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</si>
  <si>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</si>
  <si>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</si>
  <si>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</si>
  <si>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</si>
  <si>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</si>
  <si>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</si>
  <si>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</si>
  <si>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</si>
  <si>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</si>
  <si>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</si>
  <si>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</si>
  <si>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</si>
  <si>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</si>
  <si>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</si>
  <si>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</si>
  <si>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</si>
  <si>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</si>
  <si>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</si>
  <si>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</si>
  <si>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</si>
  <si>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</si>
  <si>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</si>
  <si>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</si>
  <si>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</si>
  <si>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</si>
  <si>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</si>
  <si>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</si>
  <si>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</si>
  <si>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</si>
  <si>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</si>
  <si>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</si>
  <si>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</si>
  <si>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</si>
  <si>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</si>
  <si>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</si>
  <si>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</si>
  <si>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</si>
  <si>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</si>
  <si>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</si>
  <si>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</si>
  <si>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</si>
  <si>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</si>
  <si>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</si>
  <si>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</si>
  <si>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</si>
  <si>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</si>
  <si>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</si>
  <si>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</si>
  <si>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</si>
  <si>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</si>
  <si>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</si>
  <si>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</si>
  <si>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</si>
  <si>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</si>
  <si>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</si>
  <si>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</si>
  <si>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</si>
  <si>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</si>
  <si>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</si>
  <si>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</si>
  <si>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</si>
  <si>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</si>
  <si>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</si>
  <si>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</si>
  <si>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</si>
  <si>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</si>
  <si>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</si>
  <si>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</si>
  <si>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</si>
  <si>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</si>
  <si>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</si>
  <si>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</si>
  <si>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</si>
  <si>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</si>
  <si>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</si>
  <si>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</si>
  <si>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</si>
  <si>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</si>
  <si>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</si>
  <si>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</si>
  <si>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</si>
  <si>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</si>
  <si>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</si>
  <si>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</si>
  <si>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</si>
  <si>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</si>
  <si>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</si>
  <si>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</si>
  <si>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</si>
  <si>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</si>
  <si>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</si>
  <si>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</si>
  <si>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</si>
  <si>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</si>
  <si>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</si>
  <si>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</si>
  <si>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</si>
  <si>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</si>
  <si>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</si>
  <si>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</si>
  <si>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</si>
  <si>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</si>
  <si>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</si>
  <si>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</si>
  <si>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</si>
  <si>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</si>
  <si>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</si>
  <si>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</si>
  <si>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</si>
  <si>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</si>
  <si>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</si>
  <si>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</si>
  <si>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</si>
  <si>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</si>
  <si>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</si>
  <si>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</si>
  <si>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</si>
  <si>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</si>
  <si>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</si>
  <si>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</si>
  <si>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</si>
  <si>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</si>
  <si>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</si>
  <si>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</si>
  <si>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</si>
  <si>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</si>
  <si>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</si>
  <si>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</si>
  <si>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</si>
  <si>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</si>
  <si>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</si>
  <si>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</si>
  <si>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</si>
  <si>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</si>
  <si>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</si>
  <si>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</si>
  <si>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</si>
  <si>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</si>
  <si>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</si>
  <si>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</si>
  <si>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</si>
  <si>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</si>
  <si>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</si>
  <si>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</si>
  <si>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</si>
  <si>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</si>
  <si>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</si>
  <si>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</si>
  <si>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</si>
  <si>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</si>
  <si>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</si>
  <si>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</si>
  <si>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</si>
  <si>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</si>
  <si>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</si>
  <si>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</si>
  <si>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</si>
  <si>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</si>
  <si>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</si>
  <si>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</si>
  <si>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</si>
  <si>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</si>
  <si>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</si>
  <si>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</si>
  <si>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</si>
  <si>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</si>
  <si>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</si>
  <si>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</si>
  <si>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</si>
  <si>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</si>
  <si>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</si>
  <si>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</si>
  <si>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</si>
  <si>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</si>
  <si>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</si>
  <si>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</si>
  <si>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</si>
  <si>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</si>
  <si>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</si>
  <si>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</si>
  <si>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</si>
  <si>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</si>
  <si>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</si>
  <si>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</si>
  <si>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</si>
  <si>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</si>
  <si>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</si>
  <si>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</si>
  <si>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</si>
  <si>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</si>
  <si>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</si>
  <si>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</si>
  <si>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</si>
  <si>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</si>
  <si>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</si>
  <si>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</si>
  <si>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</si>
  <si>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</si>
  <si>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</si>
  <si>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</si>
  <si>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</si>
  <si>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</si>
  <si>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</si>
  <si>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</si>
  <si>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</si>
  <si>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</si>
  <si>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</si>
  <si>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</si>
  <si>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</si>
  <si>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</si>
  <si>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</si>
  <si>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</si>
  <si>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</si>
  <si>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</si>
  <si>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</si>
  <si>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</si>
  <si>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</si>
  <si>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</si>
  <si>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</si>
  <si>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</si>
  <si>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</si>
  <si>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</si>
  <si>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</si>
  <si>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</si>
  <si>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</si>
  <si>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</si>
  <si>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</si>
  <si>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</si>
  <si>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</si>
  <si>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</si>
  <si>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</si>
  <si>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</si>
  <si>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</si>
  <si>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</si>
  <si>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</si>
  <si>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</si>
  <si>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</si>
  <si>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</si>
  <si>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</si>
  <si>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</si>
  <si>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</si>
  <si>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</si>
  <si>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</si>
  <si>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</si>
  <si>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</si>
  <si>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</si>
  <si>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</si>
  <si>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</si>
  <si>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</si>
  <si>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</si>
  <si>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</si>
  <si>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</si>
  <si>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</si>
  <si>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</si>
  <si>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</si>
  <si>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</si>
  <si>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</si>
  <si>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</si>
  <si>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</si>
  <si>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</si>
  <si>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</si>
  <si>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</si>
  <si>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</si>
  <si>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</si>
  <si>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</si>
  <si>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</si>
  <si>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</si>
  <si>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</si>
  <si>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</si>
  <si>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</si>
  <si>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</si>
  <si>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</si>
  <si>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</si>
  <si>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</si>
  <si>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</si>
  <si>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</si>
  <si>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</si>
  <si>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</si>
  <si>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</si>
  <si>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</si>
  <si>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</si>
  <si>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</si>
  <si>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</si>
  <si>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</si>
  <si>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</si>
  <si>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</si>
  <si>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</si>
  <si>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</si>
  <si>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</si>
  <si>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</si>
  <si>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</si>
  <si>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</si>
  <si>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</si>
  <si>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</si>
  <si>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</si>
  <si>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</si>
  <si>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</si>
  <si>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</si>
  <si>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</si>
  <si>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</si>
  <si>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</si>
  <si>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</si>
  <si>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</si>
  <si>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</si>
  <si>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</si>
  <si>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</si>
  <si>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</si>
  <si>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</si>
  <si>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</si>
  <si>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</si>
  <si>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</si>
  <si>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</si>
  <si>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</si>
  <si>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</si>
  <si>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</si>
  <si>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</si>
  <si>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</si>
  <si>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</si>
  <si>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</si>
  <si>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</si>
  <si>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</si>
  <si>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</si>
  <si>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</si>
  <si>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</si>
  <si>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</si>
  <si>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</si>
  <si>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</si>
  <si>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</si>
  <si>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</si>
  <si>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</si>
  <si>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</si>
  <si>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</si>
  <si>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</si>
  <si>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</si>
  <si>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</si>
  <si>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</si>
  <si>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</si>
  <si>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</si>
  <si>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</si>
  <si>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</si>
  <si>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</si>
  <si>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</si>
  <si>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</si>
  <si>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</si>
  <si>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</si>
  <si>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</si>
  <si>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</si>
  <si>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</si>
  <si>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</si>
  <si>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</si>
  <si>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</si>
  <si>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</si>
  <si>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</si>
  <si>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</si>
  <si>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</si>
  <si>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</si>
  <si>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</si>
  <si>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</si>
  <si>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</si>
  <si>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</si>
  <si>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</si>
  <si>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</si>
  <si>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</si>
  <si>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</si>
  <si>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</si>
  <si>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</si>
  <si>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</si>
  <si>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</si>
  <si>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</si>
  <si>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</si>
  <si>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</si>
  <si>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</si>
  <si>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</si>
  <si>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</si>
  <si>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</si>
  <si>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</si>
  <si>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</si>
  <si>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</si>
  <si>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</si>
  <si>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</si>
  <si>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</si>
  <si>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</si>
  <si>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</si>
  <si>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</si>
  <si>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</si>
  <si>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</si>
  <si>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</si>
  <si>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</si>
  <si>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</si>
  <si>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</si>
  <si>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</si>
  <si>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</si>
  <si>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</si>
  <si>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</si>
  <si>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</si>
  <si>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</si>
  <si>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</si>
  <si>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</si>
  <si>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</si>
  <si>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</si>
  <si>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</si>
  <si>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</si>
  <si>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</si>
  <si>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</si>
  <si>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</si>
  <si>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</si>
  <si>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</si>
  <si>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</si>
  <si>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</si>
  <si>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</si>
  <si>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</si>
  <si>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</si>
  <si>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</si>
  <si>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</si>
  <si>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</si>
  <si>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</si>
  <si>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</si>
  <si>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</si>
  <si>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</si>
  <si>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</si>
  <si>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</si>
  <si>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</si>
  <si>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</si>
  <si>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</si>
  <si>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</si>
  <si>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</si>
  <si>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</si>
  <si>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</si>
  <si>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</si>
  <si>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</si>
  <si>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</si>
  <si>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</si>
  <si>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</si>
  <si>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</si>
  <si>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</si>
  <si>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</si>
  <si>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</si>
  <si>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</si>
  <si>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</si>
  <si>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</si>
  <si>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</si>
  <si>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</si>
  <si>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</si>
  <si>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</si>
  <si>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</si>
  <si>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</si>
  <si>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</si>
  <si>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</si>
  <si>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</si>
  <si>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</si>
  <si>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</si>
  <si>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</si>
  <si>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</si>
  <si>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</si>
  <si>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</si>
  <si>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</si>
  <si>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</si>
  <si>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</si>
  <si>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</si>
  <si>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</si>
  <si>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</si>
  <si>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</si>
  <si>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</si>
  <si>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</si>
  <si>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</si>
  <si>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</si>
  <si>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</si>
  <si>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</si>
  <si>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</si>
  <si>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</si>
  <si>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</si>
  <si>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</si>
  <si>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</si>
  <si>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</si>
  <si>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</si>
  <si>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</si>
  <si>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</si>
  <si>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</si>
  <si>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</si>
  <si>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</si>
  <si>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</si>
  <si>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</si>
  <si>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</si>
  <si>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</si>
  <si>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</si>
  <si>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</si>
  <si>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</si>
  <si>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</si>
  <si>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</si>
  <si>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</si>
  <si>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</si>
  <si>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</si>
  <si>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</si>
  <si>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</si>
  <si>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</si>
  <si>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</si>
  <si>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</si>
  <si>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</si>
  <si>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</si>
  <si>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</si>
  <si>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</si>
  <si>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</si>
  <si>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</si>
  <si>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</si>
  <si>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</si>
  <si>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</si>
  <si>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</si>
  <si>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</si>
  <si>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</si>
  <si>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</si>
  <si>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</si>
  <si>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</si>
  <si>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</si>
  <si>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</si>
  <si>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</si>
  <si>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</si>
  <si>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</si>
  <si>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</si>
  <si>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</si>
  <si>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</si>
  <si>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</si>
  <si>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</si>
  <si>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</si>
  <si>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</si>
  <si>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</si>
  <si>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</si>
  <si>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</si>
  <si>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</si>
  <si>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</si>
  <si>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</si>
  <si>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</si>
  <si>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</si>
  <si>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</si>
  <si>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</si>
  <si>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</si>
  <si>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</si>
  <si>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</si>
  <si>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</si>
  <si>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</si>
  <si>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</si>
  <si>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</si>
  <si>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</si>
  <si>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</si>
  <si>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</si>
  <si>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</si>
  <si>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</si>
  <si>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</si>
  <si>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</si>
  <si>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</si>
  <si>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</si>
  <si>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</si>
  <si>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</si>
  <si>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</si>
  <si>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</si>
  <si>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</si>
  <si>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</si>
  <si>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</si>
  <si>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</si>
  <si>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</si>
  <si>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</si>
  <si>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</si>
  <si>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</si>
  <si>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</si>
  <si>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</si>
  <si>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</si>
  <si>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</si>
  <si>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</si>
  <si>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</si>
  <si>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</si>
  <si>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</si>
  <si>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</si>
  <si>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</si>
  <si>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</si>
  <si>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</si>
  <si>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</si>
  <si>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</si>
  <si>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</si>
  <si>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</si>
  <si>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</si>
  <si>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</si>
  <si>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</si>
  <si>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</si>
  <si>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</si>
  <si>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</si>
  <si>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</si>
  <si>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</si>
  <si>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</si>
  <si>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</si>
  <si>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</si>
  <si>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</si>
  <si>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</si>
  <si>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</si>
  <si>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</si>
  <si>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</si>
  <si>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</si>
  <si>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</si>
  <si>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</si>
  <si>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</si>
  <si>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</si>
  <si>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</si>
  <si>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</si>
  <si>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</si>
  <si>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</si>
  <si>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</si>
  <si>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</si>
  <si>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</si>
  <si>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</si>
  <si>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</si>
  <si>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</si>
  <si>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</si>
  <si>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</si>
  <si>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</si>
  <si>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</si>
  <si>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</si>
  <si>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</si>
  <si>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</si>
  <si>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</si>
  <si>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</si>
  <si>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</si>
  <si>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</si>
  <si>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</si>
  <si>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</si>
  <si>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</si>
  <si>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</si>
  <si>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</si>
  <si>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</si>
  <si>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</si>
  <si>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</si>
  <si>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</si>
  <si>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</si>
  <si>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</si>
  <si>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</si>
  <si>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</si>
  <si>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</si>
  <si>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</si>
  <si>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</si>
  <si>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</si>
  <si>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</si>
  <si>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</si>
  <si>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</si>
  <si>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</si>
  <si>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</si>
  <si>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</si>
  <si>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</si>
  <si>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</si>
  <si>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</si>
  <si>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</si>
  <si>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</si>
  <si>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</si>
  <si>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</si>
  <si>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</si>
  <si>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</si>
  <si>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</si>
  <si>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</si>
  <si>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</si>
  <si>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</si>
  <si>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</si>
  <si>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</si>
  <si>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</si>
  <si>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</si>
  <si>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</si>
  <si>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</si>
  <si>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</si>
  <si>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</si>
  <si>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</si>
  <si>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</si>
  <si>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</si>
  <si>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</si>
  <si>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</si>
  <si>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</si>
  <si>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</si>
  <si>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</si>
  <si>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</si>
  <si>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</si>
  <si>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</si>
  <si>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</si>
  <si>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</si>
  <si>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</si>
  <si>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</si>
  <si>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</si>
  <si>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</si>
  <si>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</si>
  <si>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</si>
  <si>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</si>
  <si>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</si>
  <si>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</si>
  <si>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</si>
  <si>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</si>
  <si>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</si>
  <si>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</si>
  <si>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</si>
  <si>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</si>
  <si>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</si>
  <si>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</si>
  <si>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</si>
  <si>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</si>
  <si>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</si>
  <si>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</si>
  <si>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</si>
  <si>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</si>
  <si>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</si>
  <si>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</si>
  <si>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</si>
  <si>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</si>
  <si>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</si>
  <si>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</si>
  <si>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</si>
  <si>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</si>
  <si>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</si>
  <si>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</si>
  <si>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</si>
  <si>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</si>
  <si>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</si>
  <si>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</si>
  <si>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</si>
  <si>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</si>
  <si>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</si>
  <si>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</si>
  <si>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</si>
  <si>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</si>
  <si>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</si>
  <si>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</si>
  <si>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</si>
  <si>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</si>
  <si>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</si>
  <si>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</si>
  <si>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</si>
  <si>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</si>
  <si>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</si>
  <si>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</si>
  <si>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</si>
  <si>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</si>
  <si>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</si>
  <si>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</si>
  <si>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</si>
  <si>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</si>
  <si>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</si>
  <si>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</si>
  <si>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</si>
  <si>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</si>
  <si>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</si>
  <si>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</si>
  <si>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</si>
  <si>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</si>
  <si>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</si>
  <si>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</si>
  <si>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</si>
  <si>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</si>
  <si>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</si>
  <si>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</si>
  <si>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</si>
  <si>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</si>
  <si>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</si>
  <si>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</si>
  <si>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</si>
  <si>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</si>
  <si>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</si>
  <si>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</si>
  <si>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</si>
  <si>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</si>
  <si>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</si>
  <si>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</si>
  <si>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</si>
  <si>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</si>
  <si>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</si>
  <si>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</si>
  <si>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</si>
  <si>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</si>
  <si>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</si>
  <si>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</si>
  <si>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</si>
  <si>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</si>
  <si>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</si>
  <si>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</si>
  <si>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</si>
  <si>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</si>
  <si>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</si>
  <si>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</si>
  <si>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</si>
  <si>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</si>
  <si>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</si>
  <si>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</si>
  <si>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</si>
  <si>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</si>
  <si>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</si>
  <si>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</si>
  <si>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</si>
  <si>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</si>
  <si>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</si>
  <si>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</si>
  <si>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</si>
  <si>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</si>
  <si>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</si>
  <si>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</si>
  <si>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</si>
  <si>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</si>
  <si>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</si>
  <si>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</si>
  <si>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</si>
  <si>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</si>
  <si>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</si>
  <si>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</si>
  <si>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</si>
  <si>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</si>
  <si>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</si>
  <si>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</si>
  <si>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</si>
  <si>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</si>
  <si>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</si>
  <si>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</si>
  <si>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</si>
  <si>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</si>
  <si>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</si>
  <si>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</si>
  <si>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</si>
  <si>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</si>
  <si>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</si>
  <si>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</si>
  <si>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</si>
  <si>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</si>
  <si>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</si>
  <si>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</si>
  <si>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</si>
  <si>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</si>
  <si>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</si>
  <si>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</si>
  <si>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</si>
  <si>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</si>
  <si>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</si>
  <si>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</si>
  <si>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</si>
  <si>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</si>
  <si>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</si>
  <si>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</si>
  <si>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</si>
  <si>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</si>
  <si>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</si>
  <si>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</si>
  <si>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</si>
  <si>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</si>
  <si>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</si>
  <si>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</si>
  <si>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</si>
  <si>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</si>
  <si>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</si>
  <si>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</si>
  <si>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</si>
  <si>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</si>
  <si>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</si>
  <si>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</si>
  <si>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</si>
  <si>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</si>
  <si>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</si>
  <si>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</si>
  <si>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</si>
  <si>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</si>
  <si>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</si>
  <si>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</si>
  <si>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</si>
  <si>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</si>
  <si>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</si>
  <si>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</si>
  <si>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</si>
  <si>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</si>
  <si>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</si>
  <si>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</si>
  <si>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</si>
  <si>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</si>
  <si>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</si>
  <si>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</si>
  <si>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</si>
  <si>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</si>
  <si>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</si>
  <si>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</si>
  <si>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</si>
  <si>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</si>
  <si>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</si>
  <si>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</si>
  <si>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</si>
  <si>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</si>
  <si>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</si>
  <si>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</si>
  <si>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</si>
  <si>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</si>
  <si>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</si>
  <si>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</si>
  <si>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</si>
  <si>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</si>
  <si>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</si>
  <si>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</si>
  <si>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</si>
  <si>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</si>
  <si>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</si>
  <si>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</si>
  <si>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</si>
  <si>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</si>
  <si>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</si>
  <si>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</si>
  <si>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</si>
  <si>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</si>
  <si>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</si>
  <si>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</si>
  <si>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</si>
  <si>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</si>
  <si>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</si>
  <si>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</si>
  <si>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</si>
  <si>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</si>
  <si>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</si>
  <si>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</si>
  <si>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</si>
  <si>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</si>
  <si>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</si>
  <si>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</si>
  <si>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</si>
  <si>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</si>
  <si>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</si>
  <si>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</si>
  <si>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</si>
  <si>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</si>
  <si>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</si>
  <si>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</si>
  <si>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</si>
  <si>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</si>
  <si>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</si>
  <si>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</si>
  <si>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</si>
  <si>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</si>
  <si>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</si>
  <si>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</si>
  <si>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</si>
  <si>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</si>
  <si>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</si>
  <si>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</si>
  <si>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</si>
  <si>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</si>
  <si>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</si>
  <si>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</si>
  <si>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</si>
  <si>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</si>
  <si>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</si>
  <si>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</si>
  <si>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</si>
  <si>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</si>
  <si>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</si>
  <si>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</si>
  <si>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</si>
  <si>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</si>
  <si>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</si>
  <si>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</si>
  <si>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</si>
  <si>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</si>
  <si>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</si>
  <si>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</si>
  <si>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</si>
  <si>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</si>
  <si>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</si>
  <si>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</si>
  <si>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</si>
  <si>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</si>
  <si>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</si>
  <si>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</si>
  <si>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</si>
  <si>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</si>
  <si>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</si>
  <si>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</si>
  <si>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</si>
  <si>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</si>
  <si>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</si>
  <si>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</si>
  <si>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</si>
  <si>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</si>
  <si>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</si>
  <si>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</si>
  <si>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</si>
  <si>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</si>
  <si>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</si>
  <si>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</si>
  <si>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</si>
  <si>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</si>
  <si>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</si>
  <si>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</si>
  <si>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</si>
  <si>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</si>
  <si>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</si>
  <si>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</si>
  <si>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</si>
  <si>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</si>
  <si>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</si>
  <si>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</si>
  <si>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</si>
  <si>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</si>
  <si>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</si>
  <si>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</si>
  <si>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</si>
  <si>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</si>
  <si>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</si>
  <si>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</si>
  <si>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</si>
  <si>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</si>
  <si>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</si>
  <si>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</si>
  <si>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</si>
  <si>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</si>
  <si>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</si>
  <si>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</si>
  <si>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</si>
  <si>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</si>
  <si>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</si>
  <si>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</si>
  <si>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</si>
  <si>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</si>
  <si>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</si>
  <si>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</si>
  <si>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</si>
  <si>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</si>
  <si>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</si>
  <si>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</si>
  <si>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</si>
  <si>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</si>
  <si>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</si>
  <si>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</si>
  <si>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</si>
  <si>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</si>
  <si>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</si>
  <si>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</si>
  <si>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</si>
  <si>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</si>
  <si>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</si>
  <si>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</si>
  <si>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</si>
  <si>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</si>
  <si>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</si>
  <si>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</si>
  <si>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</si>
  <si>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</si>
  <si>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</si>
  <si>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</si>
  <si>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</si>
  <si>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</si>
  <si>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</si>
  <si>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</si>
  <si>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</si>
  <si>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</si>
  <si>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</si>
  <si>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</si>
  <si>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</si>
  <si>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</si>
  <si>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</si>
  <si>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</si>
  <si>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</si>
  <si>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</si>
  <si>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</si>
  <si>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</si>
  <si>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</si>
  <si>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</si>
  <si>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</si>
  <si>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</si>
  <si>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</si>
  <si>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</si>
  <si>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</si>
  <si>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</si>
  <si>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</si>
  <si>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</si>
  <si>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</si>
  <si>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</si>
  <si>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</si>
  <si>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</si>
  <si>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</si>
  <si>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</si>
  <si>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</si>
  <si>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</si>
  <si>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</si>
  <si>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</si>
  <si>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</si>
  <si>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</si>
  <si>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</si>
  <si>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</si>
  <si>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</si>
  <si>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</si>
  <si>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</si>
  <si>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</si>
  <si>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</si>
  <si>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</si>
  <si>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</si>
  <si>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</si>
  <si>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</si>
  <si>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</si>
  <si>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</si>
  <si>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</si>
  <si>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</si>
  <si>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</si>
  <si>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</si>
  <si>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</si>
  <si>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</si>
  <si>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</si>
  <si>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</si>
  <si>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</si>
  <si>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</si>
  <si>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</si>
  <si>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</si>
  <si>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</si>
  <si>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</si>
  <si>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</si>
  <si>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</si>
  <si>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</si>
  <si>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</si>
  <si>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</si>
  <si>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</si>
  <si>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</si>
  <si>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</si>
  <si>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</si>
  <si>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</si>
  <si>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</si>
  <si>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</si>
  <si>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</si>
  <si>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</si>
  <si>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</si>
  <si>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</si>
  <si>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</si>
  <si>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</si>
  <si>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</si>
  <si>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</si>
  <si>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</si>
  <si>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</si>
  <si>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</si>
  <si>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</si>
  <si>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</si>
  <si>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</si>
  <si>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</si>
  <si>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</si>
  <si>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</si>
  <si>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</si>
  <si>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</si>
  <si>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</si>
  <si>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</si>
  <si>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</si>
  <si>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</si>
  <si>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</si>
  <si>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</si>
  <si>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</si>
  <si>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</si>
  <si>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</si>
  <si>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</si>
  <si>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</si>
  <si>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</si>
  <si>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</si>
  <si>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</si>
  <si>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</si>
  <si>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</si>
  <si>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</si>
  <si>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</si>
  <si>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</si>
  <si>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</si>
  <si>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</si>
  <si>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</si>
  <si>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</si>
  <si>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</si>
  <si>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</si>
  <si>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</si>
  <si>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</si>
  <si>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</si>
  <si>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</si>
  <si>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</si>
  <si>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</si>
  <si>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</si>
  <si>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</si>
  <si>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</si>
  <si>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</si>
  <si>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</si>
  <si>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</si>
  <si>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</si>
  <si>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</si>
  <si>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</si>
  <si>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</si>
  <si>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</si>
  <si>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</si>
  <si>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</si>
  <si>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</si>
  <si>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</si>
  <si>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</si>
  <si>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</si>
  <si>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</si>
  <si>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</si>
  <si>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</si>
  <si>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</si>
  <si>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</si>
  <si>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</si>
  <si>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</si>
  <si>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</si>
  <si>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</si>
  <si>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</si>
  <si>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</si>
  <si>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</si>
  <si>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</si>
  <si>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</si>
  <si>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</si>
  <si>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</si>
  <si>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</si>
  <si>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</si>
  <si>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</si>
  <si>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</si>
  <si>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</si>
  <si>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</si>
  <si>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</si>
  <si>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</si>
  <si>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</si>
  <si>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</si>
  <si>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</si>
  <si>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</si>
  <si>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</si>
  <si>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</si>
  <si>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</si>
  <si>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</si>
  <si>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</si>
  <si>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</si>
  <si>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</si>
  <si>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</si>
  <si>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</si>
  <si>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</si>
  <si>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</si>
  <si>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</si>
  <si>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</si>
  <si>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</si>
  <si>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</si>
  <si>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</si>
  <si>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</si>
  <si>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</si>
  <si>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</si>
  <si>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</si>
  <si>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</si>
  <si>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</si>
  <si>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</si>
  <si>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</si>
  <si>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</si>
  <si>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</si>
  <si>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</si>
  <si>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</si>
  <si>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</si>
  <si>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</si>
  <si>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</si>
  <si>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</si>
  <si>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</si>
  <si>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</si>
  <si>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</si>
  <si>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</si>
  <si>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</si>
  <si>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</si>
  <si>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</si>
  <si>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</si>
  <si>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</si>
  <si>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</si>
  <si>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</si>
  <si>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</si>
  <si>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</si>
  <si>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</si>
  <si>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</si>
  <si>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</si>
  <si>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</si>
  <si>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</si>
  <si>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</si>
  <si>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</si>
  <si>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</si>
  <si>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</si>
  <si>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</si>
  <si>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</si>
  <si>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</si>
  <si>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</si>
  <si>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</si>
  <si>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</si>
  <si>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</si>
  <si>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</si>
  <si>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</si>
  <si>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</si>
  <si>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</si>
  <si>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</si>
  <si>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</si>
  <si>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</si>
  <si>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</si>
  <si>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</si>
  <si>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</si>
  <si>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</si>
  <si>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</si>
  <si>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</si>
  <si>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</si>
  <si>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</si>
  <si>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</si>
  <si>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</si>
  <si>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</si>
  <si>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</si>
  <si>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</si>
  <si>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</si>
  <si>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</si>
  <si>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</si>
  <si>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</si>
  <si>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</si>
  <si>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</si>
  <si>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</si>
  <si>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</si>
  <si>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</si>
  <si>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</si>
  <si>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</si>
  <si>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</si>
  <si>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</si>
  <si>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</si>
  <si>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</si>
  <si>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</si>
  <si>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</si>
  <si>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</si>
  <si>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</si>
  <si>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</si>
  <si>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</si>
  <si>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</si>
  <si>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</si>
  <si>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</si>
  <si>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</si>
  <si>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</si>
  <si>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</si>
  <si>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</si>
  <si>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</si>
  <si>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</si>
  <si>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</si>
  <si>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</si>
  <si>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</si>
  <si>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</si>
  <si>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</si>
  <si>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</si>
  <si>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</si>
  <si>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</si>
  <si>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</si>
  <si>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</si>
  <si>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</si>
  <si>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</si>
  <si>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</si>
  <si>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</si>
  <si>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</si>
  <si>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</si>
  <si>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</si>
  <si>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</si>
  <si>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</si>
  <si>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</si>
  <si>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</si>
  <si>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</si>
  <si>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</si>
  <si>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</si>
  <si>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</si>
  <si>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</si>
  <si>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</si>
  <si>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</si>
  <si>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</si>
  <si>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</si>
  <si>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</si>
  <si>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</si>
  <si>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</si>
  <si>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</si>
  <si>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</si>
  <si>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</si>
  <si>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</si>
  <si>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</si>
  <si>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</si>
  <si>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</si>
  <si>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</si>
  <si>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</si>
  <si>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</si>
  <si>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</si>
  <si>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</si>
  <si>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</si>
  <si>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</si>
  <si>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</si>
  <si>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</si>
  <si>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</si>
  <si>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</si>
  <si>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</si>
  <si>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</si>
  <si>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</si>
  <si>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</si>
  <si>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</si>
  <si>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</si>
  <si>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</si>
  <si>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</si>
  <si>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</si>
  <si>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</si>
  <si>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</si>
  <si>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</si>
  <si>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</si>
  <si>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</si>
  <si>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</si>
  <si>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</si>
  <si>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</si>
  <si>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</si>
  <si>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</si>
  <si>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</si>
  <si>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</si>
  <si>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</si>
  <si>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</si>
  <si>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</si>
  <si>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</si>
  <si>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</si>
  <si>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</si>
  <si>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</si>
  <si>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</si>
  <si>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</si>
  <si>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</si>
  <si>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</si>
  <si>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</si>
  <si>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</si>
  <si>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</si>
  <si>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</si>
  <si>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</si>
  <si>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</si>
  <si>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</si>
  <si>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</si>
  <si>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</si>
  <si>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</si>
  <si>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</si>
  <si>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</si>
  <si>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</si>
  <si>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</si>
  <si>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</si>
  <si>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</si>
  <si>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</si>
  <si>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</si>
  <si>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</si>
  <si>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</si>
  <si>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</si>
  <si>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</si>
  <si>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</si>
  <si>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</si>
  <si>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</si>
  <si>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</si>
  <si>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</si>
  <si>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</si>
  <si>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</si>
  <si>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</si>
  <si>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</si>
  <si>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</si>
  <si>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</si>
  <si>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</si>
  <si>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</si>
  <si>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</si>
  <si>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</si>
  <si>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</si>
  <si>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</si>
  <si>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</si>
  <si>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</si>
  <si>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</si>
  <si>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</si>
  <si>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</si>
  <si>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</si>
  <si>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</si>
  <si>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</si>
  <si>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</si>
  <si>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</si>
  <si>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</si>
  <si>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</si>
  <si>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</si>
  <si>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</si>
  <si>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</si>
  <si>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</si>
  <si>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</si>
  <si>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</si>
  <si>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</si>
  <si>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</si>
  <si>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</si>
  <si>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</si>
  <si>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</si>
  <si>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</si>
  <si>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</si>
  <si>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</si>
  <si>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</si>
  <si>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</si>
  <si>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</si>
  <si>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</si>
  <si>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</si>
  <si>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</si>
  <si>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</si>
  <si>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</si>
  <si>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</si>
  <si>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</si>
  <si>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</si>
  <si>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</si>
  <si>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</si>
  <si>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</si>
  <si>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</si>
  <si>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</si>
  <si>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</si>
  <si>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</si>
  <si>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</si>
  <si>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</si>
  <si>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</si>
  <si>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</si>
  <si>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</si>
  <si>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</si>
  <si>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</si>
  <si>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</si>
  <si>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</si>
  <si>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</si>
  <si>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</si>
  <si>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</si>
  <si>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</si>
  <si>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</si>
  <si>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</si>
  <si>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</si>
  <si>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</si>
  <si>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</si>
  <si>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</si>
  <si>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</si>
  <si>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</si>
  <si>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</si>
  <si>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</si>
  <si>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</si>
  <si>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</si>
  <si>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</si>
  <si>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</si>
  <si>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</si>
  <si>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</si>
  <si>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</si>
  <si>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</si>
  <si>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</si>
  <si>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</si>
  <si>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</si>
  <si>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</si>
  <si>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</si>
  <si>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</si>
  <si>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</si>
  <si>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</si>
  <si>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</si>
  <si>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</si>
  <si>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</si>
  <si>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</si>
  <si>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</si>
  <si>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</si>
  <si>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</si>
  <si>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</si>
  <si>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</si>
  <si>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</si>
  <si>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</si>
  <si>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</si>
  <si>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</si>
  <si>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</si>
  <si>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</si>
  <si>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</si>
  <si>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</si>
  <si>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</si>
  <si>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</si>
  <si>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</si>
  <si>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</si>
  <si>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</si>
  <si>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</si>
  <si>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</si>
  <si>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</si>
  <si>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</si>
  <si>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</si>
  <si>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</si>
  <si>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</si>
  <si>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</si>
  <si>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</si>
  <si>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</si>
  <si>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</si>
  <si>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</si>
  <si>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</si>
  <si>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</si>
  <si>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</si>
  <si>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</si>
  <si>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</si>
  <si>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</si>
  <si>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</si>
  <si>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</si>
  <si>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</si>
  <si>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</si>
  <si>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</si>
  <si>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</si>
  <si>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</si>
  <si>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</si>
  <si>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</si>
  <si>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</si>
  <si>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</si>
  <si>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</si>
  <si>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</si>
  <si>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</si>
  <si>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</si>
  <si>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</si>
  <si>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</si>
  <si>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</si>
  <si>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</si>
  <si>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</si>
  <si>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</si>
  <si>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</si>
  <si>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</si>
  <si>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</si>
  <si>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</si>
  <si>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</si>
  <si>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</si>
  <si>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</si>
  <si>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</si>
  <si>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</si>
  <si>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</si>
  <si>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</si>
  <si>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</si>
  <si>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</si>
  <si>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</si>
  <si>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</si>
  <si>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</si>
  <si>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</si>
  <si>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</si>
  <si>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</si>
  <si>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</si>
  <si>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</si>
  <si>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</si>
  <si>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</si>
  <si>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</si>
  <si>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</si>
  <si>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</si>
  <si>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</si>
  <si>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</si>
  <si>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</si>
  <si>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</si>
  <si>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</si>
  <si>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</si>
  <si>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</si>
  <si>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</si>
  <si>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</si>
  <si>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</si>
  <si>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</si>
  <si>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</si>
  <si>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</si>
  <si>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</si>
  <si>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</si>
  <si>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</si>
  <si>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</si>
  <si>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</si>
  <si>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</si>
  <si>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</si>
  <si>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</si>
  <si>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</si>
  <si>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</si>
  <si>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</si>
  <si>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</si>
  <si>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</si>
  <si>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</si>
  <si>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</si>
  <si>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</si>
  <si>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</si>
  <si>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</si>
  <si>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</si>
  <si>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</si>
  <si>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</si>
  <si>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</si>
  <si>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</si>
  <si>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</si>
  <si>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</si>
  <si>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</si>
  <si>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</si>
  <si>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</si>
  <si>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</si>
  <si>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</si>
  <si>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</si>
  <si>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</si>
  <si>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</si>
  <si>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</si>
  <si>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</si>
  <si>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</si>
  <si>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</si>
  <si>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</si>
  <si>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</si>
  <si>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</si>
  <si>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</si>
  <si>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</si>
  <si>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</si>
  <si>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</si>
  <si>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</si>
  <si>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</si>
  <si>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</si>
  <si>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</si>
  <si>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</si>
  <si>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</si>
  <si>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</si>
  <si>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</si>
  <si>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</si>
  <si>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</si>
  <si>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</si>
  <si>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</si>
  <si>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</si>
  <si>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</si>
  <si>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</si>
  <si>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</si>
  <si>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</si>
  <si>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</si>
  <si>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</si>
  <si>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</si>
  <si>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</si>
  <si>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</si>
  <si>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</si>
  <si>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</si>
  <si>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</si>
  <si>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</si>
  <si>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</si>
  <si>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</si>
  <si>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</si>
  <si>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</si>
  <si>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</si>
  <si>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</si>
  <si>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</si>
  <si>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</si>
  <si>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</si>
  <si>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</si>
  <si>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</si>
  <si>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</si>
  <si>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</si>
  <si>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</si>
  <si>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</si>
  <si>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</si>
  <si>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</si>
  <si>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</si>
  <si>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</si>
  <si>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</si>
  <si>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</si>
  <si>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</si>
  <si>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</si>
  <si>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</si>
  <si>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</si>
  <si>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</si>
  <si>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</si>
  <si>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</si>
  <si>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</si>
  <si>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</si>
  <si>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</si>
  <si>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</si>
  <si>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</si>
  <si>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</si>
  <si>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</si>
  <si>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</si>
  <si>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</si>
  <si>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</si>
  <si>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</si>
  <si>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</si>
  <si>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</si>
  <si>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</si>
  <si>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</si>
  <si>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</si>
  <si>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</si>
  <si>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</si>
  <si>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</si>
  <si>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</si>
  <si>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</si>
  <si>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</si>
  <si>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</si>
  <si>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</si>
  <si>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</si>
  <si>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</si>
  <si>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</si>
  <si>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</si>
  <si>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</si>
  <si>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</si>
  <si>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</si>
  <si>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</si>
  <si>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</si>
  <si>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</si>
  <si>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</si>
  <si>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</si>
  <si>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</si>
  <si>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</si>
  <si>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</si>
  <si>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</si>
  <si>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</si>
  <si>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</si>
  <si>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</si>
  <si>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</si>
  <si>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</si>
  <si>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</si>
  <si>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</si>
  <si>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</si>
  <si>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</si>
  <si>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</si>
  <si>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</si>
  <si>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</si>
  <si>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</si>
  <si>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</si>
  <si>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</si>
  <si>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</si>
  <si>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</si>
  <si>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</si>
  <si>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</si>
  <si>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</si>
  <si>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</si>
  <si>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</si>
  <si>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</si>
  <si>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</si>
  <si>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</si>
  <si>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</si>
  <si>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</si>
  <si>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</si>
  <si>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</si>
  <si>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</si>
  <si>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</si>
  <si>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</si>
  <si>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</si>
  <si>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</si>
  <si>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</si>
  <si>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</si>
  <si>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</si>
  <si>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</si>
  <si>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</si>
  <si>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</si>
  <si>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</si>
  <si>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</si>
  <si>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</si>
  <si>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</si>
  <si>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</si>
  <si>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</si>
  <si>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</si>
  <si>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</si>
  <si>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</si>
  <si>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</si>
  <si>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</si>
  <si>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</si>
  <si>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</si>
  <si>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</si>
  <si>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</si>
  <si>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</si>
  <si>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</si>
  <si>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</si>
  <si>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</si>
  <si>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</si>
  <si>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</si>
  <si>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</si>
  <si>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</si>
  <si>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</si>
  <si>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</si>
  <si>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</si>
  <si>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</si>
  <si>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</si>
  <si>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</si>
  <si>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</si>
  <si>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</si>
  <si>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</si>
  <si>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</si>
  <si>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</si>
  <si>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</si>
  <si>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</si>
  <si>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</si>
  <si>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</si>
  <si>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</si>
  <si>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</si>
  <si>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</si>
  <si>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</si>
  <si>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</si>
  <si>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</si>
  <si>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</si>
  <si>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</si>
  <si>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</si>
  <si>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</si>
  <si>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</si>
  <si>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</si>
  <si>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</si>
  <si>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</si>
  <si>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</si>
  <si>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</si>
  <si>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</si>
  <si>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</si>
  <si>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</si>
  <si>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</si>
  <si>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</si>
  <si>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</si>
  <si>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</si>
  <si>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</si>
  <si>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</si>
  <si>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</si>
  <si>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</si>
  <si>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</si>
  <si>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</si>
  <si>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</si>
  <si>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</si>
  <si>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</si>
  <si>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</si>
  <si>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</si>
  <si>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</si>
  <si>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</si>
  <si>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</si>
  <si>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</si>
  <si>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</si>
  <si>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</si>
  <si>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</si>
  <si>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</si>
  <si>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</si>
  <si>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</si>
  <si>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</si>
  <si>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</si>
  <si>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</si>
  <si>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</si>
  <si>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</si>
  <si>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</si>
  <si>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</si>
  <si>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</si>
  <si>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</si>
  <si>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</si>
  <si>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</si>
  <si>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</si>
  <si>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</si>
  <si>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</si>
  <si>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</si>
  <si>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</si>
  <si>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</si>
  <si>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</si>
  <si>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</si>
  <si>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</si>
  <si>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</si>
  <si>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</si>
  <si>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</si>
  <si>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</si>
  <si>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</si>
  <si>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</si>
  <si>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</si>
  <si>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</si>
  <si>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</si>
  <si>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</si>
  <si>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</si>
  <si>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</si>
  <si>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</si>
  <si>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</si>
  <si>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</si>
  <si>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</si>
  <si>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</si>
  <si>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</si>
  <si>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</si>
  <si>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</si>
  <si>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</si>
  <si>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</si>
  <si>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</si>
  <si>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</si>
  <si>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</si>
  <si>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</si>
  <si>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</si>
  <si>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</si>
  <si>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</si>
  <si>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</si>
  <si>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</si>
  <si>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</si>
  <si>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</si>
  <si>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</si>
  <si>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</si>
  <si>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</si>
  <si>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</si>
  <si>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</si>
  <si>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</si>
  <si>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</si>
  <si>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</si>
  <si>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</si>
  <si>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</si>
  <si>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</si>
  <si>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</si>
  <si>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</si>
  <si>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</si>
  <si>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</si>
  <si>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</si>
  <si>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</si>
  <si>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</si>
  <si>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</si>
  <si>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</si>
  <si>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</si>
  <si>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</si>
  <si>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</si>
  <si>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</si>
  <si>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</si>
  <si>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</si>
  <si>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</si>
  <si>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</si>
  <si>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</si>
  <si>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</si>
  <si>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</si>
  <si>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</si>
  <si>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</si>
  <si>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</si>
  <si>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</si>
  <si>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</si>
  <si>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</si>
  <si>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</si>
  <si>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</si>
  <si>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</si>
  <si>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</si>
  <si>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</si>
  <si>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</si>
  <si>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</si>
  <si>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</si>
  <si>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</si>
  <si>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</si>
  <si>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</si>
  <si>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</si>
  <si>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</si>
  <si>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</si>
  <si>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</si>
  <si>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</si>
  <si>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</si>
  <si>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</si>
  <si>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</si>
  <si>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</si>
  <si>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</si>
  <si>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</si>
  <si>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</si>
  <si>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</si>
  <si>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</si>
  <si>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</si>
  <si>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</si>
  <si>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</si>
  <si>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</si>
  <si>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</si>
  <si>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</si>
  <si>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</si>
  <si>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</si>
  <si>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</si>
  <si>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</si>
  <si>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</si>
  <si>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</si>
  <si>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</si>
  <si>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</si>
  <si>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</si>
  <si>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</si>
  <si>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</si>
  <si>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</si>
  <si>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</si>
  <si>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</si>
  <si>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</si>
  <si>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</si>
  <si>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</si>
  <si>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</si>
  <si>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</si>
  <si>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</si>
  <si>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</si>
  <si>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</si>
  <si>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</si>
  <si>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</si>
  <si>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</si>
  <si>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</si>
  <si>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</si>
  <si>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</si>
  <si>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</si>
  <si>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</si>
  <si>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</si>
  <si>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</si>
  <si>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</si>
  <si>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</si>
  <si>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</si>
  <si>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</si>
  <si>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</si>
  <si>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</si>
  <si>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</si>
  <si>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</si>
  <si>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</si>
  <si>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</si>
  <si>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</si>
  <si>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</si>
  <si>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</si>
  <si>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</si>
  <si>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</si>
  <si>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</si>
  <si>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</si>
  <si>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</si>
  <si>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</si>
  <si>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</si>
  <si>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</si>
  <si>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</si>
  <si>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</si>
  <si>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</si>
  <si>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</si>
  <si>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</si>
  <si>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</si>
  <si>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</si>
  <si>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</si>
  <si>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</si>
  <si>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</si>
  <si>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</si>
  <si>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</si>
  <si>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</si>
  <si>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</si>
  <si>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</si>
  <si>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</si>
  <si>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</si>
  <si>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</si>
  <si>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</si>
  <si>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</si>
  <si>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</si>
  <si>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</si>
  <si>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</si>
  <si>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</si>
  <si>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</si>
  <si>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</si>
  <si>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</si>
  <si>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</si>
  <si>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</si>
  <si>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</si>
  <si>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</si>
  <si>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</si>
  <si>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</si>
  <si>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</si>
  <si>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</si>
  <si>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</si>
  <si>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</si>
  <si>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</si>
  <si>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</si>
  <si>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</si>
  <si>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</si>
  <si>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</si>
  <si>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</si>
  <si>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</si>
  <si>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</si>
  <si>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</si>
  <si>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</si>
  <si>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</si>
  <si>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</si>
  <si>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</si>
  <si>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</si>
  <si>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</si>
  <si>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</si>
  <si>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</si>
  <si>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</si>
  <si>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</si>
  <si>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</si>
  <si>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</si>
  <si>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</si>
  <si>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</si>
  <si>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</si>
  <si>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</si>
  <si>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</si>
  <si>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</si>
  <si>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</si>
  <si>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</si>
  <si>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</si>
  <si>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</si>
  <si>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</si>
  <si>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</si>
  <si>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</si>
  <si>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</si>
  <si>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</si>
  <si>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</si>
  <si>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</si>
  <si>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</si>
  <si>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</si>
  <si>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</si>
  <si>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</si>
  <si>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</si>
  <si>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</si>
  <si>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</si>
  <si>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</si>
  <si>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</si>
  <si>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</si>
  <si>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</si>
  <si>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</si>
  <si>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</si>
  <si>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</si>
  <si>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</si>
  <si>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</si>
  <si>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</si>
  <si>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</si>
  <si>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</si>
  <si>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</si>
  <si>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</si>
  <si>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</si>
  <si>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</si>
  <si>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</si>
  <si>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</si>
  <si>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</si>
  <si>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</si>
  <si>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</si>
  <si>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</si>
  <si>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</si>
  <si>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</si>
  <si>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</si>
  <si>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</si>
  <si>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</si>
  <si>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</si>
  <si>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</si>
  <si>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</si>
  <si>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</si>
  <si>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</si>
  <si>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</si>
  <si>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</si>
  <si>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</si>
  <si>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</si>
  <si>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</si>
  <si>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</si>
  <si>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</si>
  <si>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</si>
  <si>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</si>
  <si>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</si>
  <si>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</si>
  <si>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</si>
  <si>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</si>
  <si>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</si>
  <si>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</si>
  <si>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</si>
  <si>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</si>
  <si>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</si>
  <si>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</si>
  <si>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</si>
  <si>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</si>
  <si>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</si>
  <si>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</si>
  <si>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</si>
  <si>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</si>
  <si>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</si>
  <si>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</si>
  <si>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</si>
  <si>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</si>
  <si>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</si>
  <si>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</si>
  <si>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</si>
  <si>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</si>
  <si>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</si>
  <si>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</si>
  <si>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</si>
  <si>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</si>
  <si>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</si>
  <si>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</si>
  <si>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</si>
  <si>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</si>
  <si>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</si>
  <si>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</si>
  <si>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</si>
  <si>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</si>
  <si>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</si>
  <si>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</si>
  <si>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</si>
  <si>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</si>
  <si>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</si>
  <si>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</si>
  <si>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</si>
  <si>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</si>
  <si>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</si>
  <si>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</si>
  <si>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</si>
  <si>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</si>
  <si>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</si>
  <si>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</si>
  <si>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</si>
  <si>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</si>
  <si>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</si>
  <si>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</si>
  <si>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</si>
  <si>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</si>
  <si>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</si>
  <si>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</si>
  <si>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</si>
  <si>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</si>
  <si>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</si>
  <si>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</si>
  <si>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</si>
  <si>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</si>
  <si>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</si>
  <si>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</si>
  <si>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</si>
  <si>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</si>
  <si>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</si>
  <si>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</si>
  <si>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</si>
  <si>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</si>
  <si>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</si>
  <si>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</si>
  <si>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</si>
  <si>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</si>
  <si>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</si>
  <si>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</si>
  <si>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</si>
  <si>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</si>
  <si>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</si>
  <si>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</si>
  <si>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</si>
  <si>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</si>
  <si>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</si>
  <si>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</si>
  <si>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</si>
  <si>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</si>
  <si>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</si>
  <si>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</si>
  <si>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</si>
  <si>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</si>
  <si>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</si>
  <si>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</si>
  <si>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</si>
  <si>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</si>
  <si>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</si>
  <si>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</si>
  <si>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</si>
  <si>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</si>
  <si>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</si>
  <si>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</si>
  <si>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</si>
  <si>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</si>
  <si>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</si>
  <si>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</si>
  <si>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</si>
  <si>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</si>
  <si>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</si>
  <si>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</si>
  <si>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</si>
  <si>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</si>
  <si>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</si>
  <si>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</si>
  <si>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</si>
  <si>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</si>
  <si>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</si>
  <si>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</si>
  <si>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</si>
  <si>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</si>
  <si>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</si>
  <si>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</si>
  <si>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</si>
  <si>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</si>
  <si>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</si>
  <si>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</si>
  <si>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</si>
  <si>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</si>
  <si>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</si>
  <si>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</si>
  <si>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</si>
  <si>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</si>
  <si>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</si>
  <si>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</si>
  <si>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</si>
  <si>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</si>
  <si>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</si>
  <si>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</si>
  <si>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</si>
  <si>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</si>
  <si>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</si>
  <si>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</si>
  <si>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</si>
  <si>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</si>
  <si>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</si>
  <si>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</si>
  <si>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</si>
  <si>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</si>
  <si>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</si>
  <si>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</si>
  <si>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</si>
  <si>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</si>
  <si>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</si>
  <si>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</si>
  <si>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</si>
  <si>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</si>
  <si>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</si>
  <si>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</si>
  <si>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</si>
  <si>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</si>
  <si>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</si>
  <si>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</si>
  <si>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</si>
  <si>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</si>
  <si>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</si>
  <si>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</si>
  <si>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</si>
  <si>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</si>
  <si>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</si>
  <si>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</si>
  <si>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</si>
  <si>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</si>
  <si>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</si>
  <si>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</si>
  <si>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</si>
  <si>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</si>
  <si>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</si>
  <si>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</si>
  <si>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</si>
  <si>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</si>
  <si>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</si>
  <si>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</si>
  <si>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</si>
  <si>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</si>
  <si>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</si>
  <si>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</si>
  <si>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</si>
  <si>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</si>
  <si>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</si>
  <si>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</si>
  <si>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</si>
  <si>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</si>
  <si>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</si>
  <si>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</si>
  <si>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</si>
  <si>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</si>
  <si>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</si>
  <si>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</si>
  <si>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</si>
  <si>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</si>
  <si>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</si>
  <si>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</si>
  <si>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</si>
  <si>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</si>
  <si>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</si>
  <si>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</si>
  <si>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</si>
  <si>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</si>
  <si>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</si>
  <si>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</si>
  <si>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</si>
  <si>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</si>
  <si>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</si>
  <si>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</si>
  <si>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</si>
  <si>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</si>
  <si>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</si>
  <si>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</si>
  <si>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</si>
  <si>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</si>
  <si>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</si>
  <si>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</si>
  <si>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</si>
  <si>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</si>
  <si>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</si>
  <si>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</si>
  <si>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</si>
  <si>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</si>
  <si>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</si>
  <si>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</si>
  <si>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</si>
  <si>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</si>
  <si>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</si>
  <si>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</si>
  <si>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</si>
  <si>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</si>
  <si>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</si>
  <si>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</si>
  <si>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</si>
  <si>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</si>
  <si>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</si>
  <si>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</si>
  <si>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</si>
  <si>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</si>
  <si>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</si>
  <si>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</si>
  <si>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</si>
  <si>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</si>
  <si>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</si>
  <si>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</si>
  <si>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</si>
  <si>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</si>
  <si>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</si>
  <si>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</si>
  <si>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</si>
  <si>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</si>
  <si>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</si>
  <si>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</si>
  <si>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</si>
  <si>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</si>
  <si>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</si>
  <si>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</si>
  <si>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</si>
  <si>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</si>
  <si>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</si>
  <si>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</si>
  <si>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</si>
  <si>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</si>
  <si>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</si>
  <si>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</si>
  <si>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</si>
  <si>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</si>
  <si>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</si>
  <si>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</si>
  <si>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</si>
  <si>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</si>
  <si>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</si>
  <si>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</si>
  <si>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</si>
  <si>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</si>
  <si>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</si>
  <si>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</si>
  <si>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</si>
  <si>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</si>
  <si>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</si>
  <si>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</si>
  <si>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</si>
  <si>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</si>
  <si>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</si>
  <si>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</si>
  <si>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</si>
  <si>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</si>
  <si>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</si>
  <si>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</si>
  <si>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</si>
  <si>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</si>
  <si>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</si>
  <si>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</si>
  <si>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</si>
  <si>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</si>
  <si>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</si>
  <si>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</si>
  <si>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</si>
  <si>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</si>
  <si>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</si>
  <si>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</si>
  <si>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</si>
  <si>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</si>
  <si>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</si>
  <si>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</si>
  <si>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</si>
  <si>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</si>
  <si>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</si>
  <si>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</si>
  <si>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</si>
  <si>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</si>
  <si>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</si>
  <si>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</si>
  <si>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</si>
  <si>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</si>
  <si>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</si>
  <si>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</si>
  <si>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</si>
  <si>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</si>
  <si>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</si>
  <si>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</si>
  <si>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</si>
  <si>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</si>
  <si>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</si>
  <si>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</si>
  <si>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</si>
  <si>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</si>
  <si>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</si>
  <si>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</si>
  <si>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</si>
  <si>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</si>
  <si>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</si>
  <si>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</si>
  <si>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</si>
  <si>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</si>
  <si>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</si>
  <si>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</si>
  <si>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</si>
  <si>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</si>
  <si>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</si>
  <si>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</si>
  <si>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</si>
  <si>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</si>
  <si>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</si>
  <si>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</si>
  <si>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</si>
  <si>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</si>
  <si>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</si>
  <si>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</si>
  <si>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</si>
  <si>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</si>
  <si>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</si>
  <si>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</si>
  <si>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</si>
  <si>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</si>
  <si>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</si>
  <si>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</si>
  <si>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</si>
  <si>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</si>
  <si>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</si>
  <si>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</si>
  <si>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</si>
  <si>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</si>
  <si>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</si>
  <si>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</si>
  <si>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</si>
  <si>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</si>
  <si>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</si>
  <si>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</si>
  <si>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</si>
  <si>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</si>
  <si>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</si>
  <si>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</si>
  <si>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</si>
  <si>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</si>
  <si>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</si>
  <si>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</si>
  <si>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</si>
  <si>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</si>
  <si>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</si>
  <si>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</si>
  <si>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</si>
  <si>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</si>
  <si>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</si>
  <si>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</si>
  <si>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</si>
  <si>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</si>
  <si>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</si>
  <si>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</si>
  <si>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</si>
  <si>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</si>
  <si>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</si>
  <si>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</si>
  <si>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</si>
  <si>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</si>
  <si>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</si>
  <si>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</si>
  <si>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</si>
  <si>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</si>
  <si>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</si>
  <si>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</si>
  <si>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</si>
  <si>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</si>
  <si>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</si>
  <si>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</si>
  <si>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</si>
  <si>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</si>
  <si>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</si>
  <si>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</si>
  <si>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</si>
  <si>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</si>
  <si>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</si>
  <si>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</si>
  <si>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</si>
  <si>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</si>
  <si>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</si>
  <si>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</si>
  <si>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</si>
  <si>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</si>
  <si>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</si>
  <si>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</si>
  <si>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</si>
  <si>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</si>
  <si>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</si>
  <si>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</si>
  <si>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</si>
  <si>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</si>
  <si>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</si>
  <si>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</si>
  <si>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</si>
  <si>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</si>
  <si>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</si>
  <si>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</si>
  <si>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</si>
  <si>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</si>
  <si>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</si>
  <si>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</si>
  <si>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</si>
  <si>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</si>
  <si>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</si>
  <si>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</si>
  <si>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</si>
  <si>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</si>
  <si>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</si>
  <si>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</si>
  <si>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</si>
  <si>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</si>
  <si>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</si>
  <si>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</si>
  <si>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</si>
  <si>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</si>
  <si>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</si>
  <si>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</si>
  <si>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</si>
  <si>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</si>
  <si>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</si>
  <si>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</si>
  <si>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</si>
  <si>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</si>
  <si>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</si>
  <si>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</si>
  <si>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</si>
  <si>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</si>
  <si>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</si>
  <si>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</si>
  <si>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</si>
  <si>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</si>
  <si>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</si>
  <si>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</si>
  <si>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</si>
  <si>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</si>
  <si>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</si>
  <si>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</si>
  <si>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</si>
  <si>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</si>
  <si>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</si>
  <si>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</si>
  <si>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</si>
  <si>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</si>
  <si>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</si>
  <si>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</si>
  <si>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</si>
  <si>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</si>
  <si>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</si>
  <si>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</si>
  <si>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</si>
  <si>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</si>
  <si>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</si>
  <si>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</si>
  <si>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</si>
  <si>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</si>
  <si>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</si>
  <si>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</si>
  <si>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</si>
  <si>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</si>
  <si>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</si>
  <si>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</si>
  <si>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</si>
  <si>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</si>
  <si>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</si>
  <si>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</si>
  <si>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</si>
  <si>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</si>
  <si>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</si>
  <si>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</si>
  <si>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</si>
  <si>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</si>
  <si>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</si>
  <si>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</si>
  <si>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</si>
  <si>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</si>
  <si>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</si>
  <si>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</si>
  <si>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</si>
  <si>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</si>
  <si>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</si>
  <si>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</si>
  <si>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</si>
  <si>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</si>
  <si>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</si>
  <si>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</si>
  <si>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</si>
  <si>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</si>
  <si>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</si>
  <si>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</si>
  <si>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</si>
  <si>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</si>
  <si>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</si>
  <si>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</si>
  <si>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</si>
  <si>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</si>
  <si>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</si>
  <si>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</si>
  <si>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</si>
  <si>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</si>
  <si>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</si>
  <si>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</si>
  <si>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</si>
  <si>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</si>
  <si>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</si>
  <si>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</si>
  <si>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</si>
  <si>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</si>
  <si>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</si>
  <si>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</si>
  <si>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</si>
  <si>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</si>
  <si>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</si>
  <si>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</si>
  <si>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</si>
  <si>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</si>
  <si>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</si>
  <si>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</si>
  <si>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</si>
  <si>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</si>
  <si>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</si>
  <si>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</si>
  <si>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</si>
  <si>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</si>
  <si>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</si>
  <si>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</si>
  <si>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</si>
  <si>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</si>
  <si>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</si>
  <si>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</si>
  <si>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</si>
  <si>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</si>
  <si>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</si>
  <si>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</si>
  <si>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</si>
  <si>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</si>
  <si>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</si>
  <si>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</si>
  <si>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</si>
  <si>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</si>
  <si>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</si>
  <si>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</si>
  <si>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</si>
  <si>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</si>
  <si>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</si>
  <si>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</si>
  <si>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</si>
  <si>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</si>
  <si>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</si>
  <si>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</si>
  <si>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</si>
  <si>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</si>
  <si>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</si>
  <si>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</si>
  <si>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</si>
  <si>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</si>
  <si>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</si>
  <si>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</si>
  <si>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</si>
  <si>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</si>
  <si>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</si>
  <si>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</si>
  <si>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</si>
  <si>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</si>
  <si>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</si>
  <si>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</si>
  <si>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</si>
  <si>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</si>
  <si>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</si>
  <si>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</si>
  <si>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</si>
  <si>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</si>
  <si>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</si>
  <si>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</si>
  <si>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</si>
  <si>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</si>
  <si>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</si>
  <si>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</si>
  <si>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</si>
  <si>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</si>
  <si>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</si>
  <si>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</si>
  <si>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</si>
  <si>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</si>
  <si>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</si>
  <si>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</si>
  <si>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</si>
  <si>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</si>
  <si>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</si>
  <si>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</si>
  <si>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</si>
  <si>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</si>
  <si>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</si>
  <si>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</si>
  <si>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</si>
  <si>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</si>
  <si>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</si>
  <si>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</si>
  <si>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</si>
  <si>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</si>
  <si>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</si>
  <si>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</si>
  <si>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</si>
  <si>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</si>
  <si>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</si>
  <si>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</si>
  <si>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</si>
  <si>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</si>
  <si>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</si>
  <si>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</si>
  <si>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</si>
  <si>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</si>
  <si>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</si>
  <si>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</si>
  <si>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</si>
  <si>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</si>
  <si>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</si>
  <si>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</si>
  <si>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</si>
  <si>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</si>
  <si>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</si>
  <si>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</si>
  <si>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</si>
  <si>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</si>
  <si>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</si>
  <si>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</si>
  <si>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</si>
  <si>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</si>
  <si>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</si>
  <si>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</si>
  <si>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</si>
  <si>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</si>
  <si>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</si>
  <si>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</si>
  <si>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</si>
  <si>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</si>
  <si>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</si>
  <si>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</si>
  <si>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</si>
  <si>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</si>
  <si>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</si>
  <si>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</si>
  <si>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</si>
  <si>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</si>
  <si>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</si>
  <si>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</si>
  <si>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</si>
  <si>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</si>
  <si>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</si>
  <si>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</si>
  <si>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</si>
  <si>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</si>
  <si>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</si>
  <si>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</si>
  <si>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</si>
  <si>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</si>
  <si>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</si>
  <si>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</si>
  <si>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</si>
  <si>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</si>
  <si>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</si>
  <si>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</si>
  <si>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</si>
  <si>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</si>
  <si>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</si>
  <si>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</si>
  <si>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</si>
  <si>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</si>
  <si>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</si>
  <si>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</si>
  <si>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</si>
  <si>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</si>
  <si>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</si>
  <si>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</si>
  <si>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</si>
  <si>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</si>
  <si>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</si>
  <si>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</si>
  <si>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</si>
  <si>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</si>
  <si>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</si>
  <si>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</si>
  <si>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</si>
  <si>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</si>
  <si>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</si>
  <si>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</si>
  <si>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</si>
  <si>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</si>
  <si>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</si>
  <si>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</si>
  <si>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</si>
  <si>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</si>
  <si>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</si>
  <si>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</si>
  <si>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</si>
  <si>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</si>
  <si>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</si>
  <si>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</si>
  <si>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</si>
  <si>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</si>
  <si>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</si>
  <si>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</si>
  <si>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</si>
  <si>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</si>
  <si>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</si>
  <si>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</si>
  <si>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</si>
  <si>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</si>
  <si>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</si>
  <si>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</si>
  <si>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</si>
  <si>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</si>
  <si>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</si>
  <si>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</si>
  <si>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</si>
  <si>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</si>
  <si>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</si>
  <si>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</si>
  <si>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</si>
  <si>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</si>
  <si>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</si>
  <si>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</si>
  <si>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</si>
  <si>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</si>
  <si>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</si>
  <si>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</si>
  <si>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</si>
  <si>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</si>
  <si>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</si>
  <si>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</si>
  <si>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</si>
  <si>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</si>
  <si>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</si>
  <si>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</si>
  <si>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</si>
  <si>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</si>
  <si>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</si>
  <si>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</si>
  <si>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</si>
  <si>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</si>
  <si>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</si>
  <si>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</si>
  <si>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</si>
  <si>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</si>
  <si>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</si>
  <si>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</si>
  <si>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</si>
  <si>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</si>
  <si>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</si>
  <si>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</si>
  <si>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</si>
  <si>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</si>
  <si>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</si>
  <si>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</si>
  <si>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</si>
  <si>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</si>
  <si>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</si>
  <si>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</si>
  <si>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</si>
  <si>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</si>
  <si>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</si>
  <si>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</si>
  <si>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</si>
  <si>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</si>
  <si>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</si>
  <si>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</si>
  <si>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</si>
  <si>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</si>
  <si>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</si>
  <si>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</si>
  <si>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</si>
  <si>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</si>
  <si>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</si>
  <si>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</si>
  <si>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</si>
  <si>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</si>
  <si>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</si>
  <si>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</si>
  <si>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</si>
  <si>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</si>
  <si>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</si>
  <si>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</si>
  <si>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</si>
  <si>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</si>
  <si>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</si>
  <si>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</si>
  <si>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</si>
  <si>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</si>
  <si>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</si>
  <si>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</si>
  <si>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</si>
  <si>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</si>
  <si>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</si>
  <si>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</si>
  <si>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</si>
  <si>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</si>
  <si>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</si>
  <si>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</si>
  <si>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</si>
  <si>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</si>
  <si>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</si>
  <si>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</si>
  <si>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</si>
  <si>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</si>
  <si>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</si>
  <si>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</si>
  <si>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</si>
  <si>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</si>
  <si>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</si>
  <si>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</si>
  <si>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</si>
  <si>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</si>
  <si>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</si>
  <si>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</si>
  <si>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</si>
  <si>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</si>
  <si>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</si>
  <si>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</si>
  <si>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</si>
  <si>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</si>
  <si>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</si>
  <si>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</si>
  <si>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</si>
  <si>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</si>
  <si>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</si>
  <si>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</si>
  <si>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</si>
  <si>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</si>
  <si>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</si>
  <si>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</si>
  <si>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</si>
  <si>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</si>
  <si>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</si>
  <si>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</si>
  <si>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</si>
  <si>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</si>
  <si>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</si>
  <si>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</si>
  <si>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</si>
  <si>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</si>
  <si>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</si>
  <si>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</si>
  <si>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</si>
  <si>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</si>
  <si>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</si>
  <si>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</si>
  <si>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</si>
  <si>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</si>
  <si>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</si>
  <si>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</si>
  <si>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</si>
  <si>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</si>
  <si>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</si>
  <si>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</si>
  <si>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</si>
  <si>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</si>
  <si>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</si>
  <si>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</si>
  <si>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</si>
  <si>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</si>
  <si>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</si>
  <si>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</si>
  <si>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</si>
  <si>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</si>
  <si>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</si>
  <si>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</si>
  <si>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</si>
  <si>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</si>
  <si>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</si>
  <si>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</si>
  <si>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</si>
  <si>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</si>
  <si>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</si>
  <si>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</si>
  <si>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</si>
  <si>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</si>
  <si>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</si>
  <si>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</si>
  <si>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</si>
  <si>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</si>
  <si>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</si>
  <si>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</si>
  <si>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</si>
  <si>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</si>
  <si>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</si>
  <si>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</si>
  <si>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</si>
  <si>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</si>
  <si>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</si>
  <si>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</si>
  <si>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</si>
  <si>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</si>
  <si>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</si>
  <si>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</si>
  <si>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</si>
  <si>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</si>
  <si>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</si>
  <si>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</si>
  <si>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</si>
  <si>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</si>
  <si>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</si>
  <si>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</si>
  <si>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</si>
  <si>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</si>
  <si>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</si>
  <si>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</si>
  <si>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</si>
  <si>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</si>
  <si>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</si>
  <si>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</si>
  <si>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</si>
  <si>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</si>
  <si>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</si>
  <si>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</si>
  <si>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</si>
  <si>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</si>
  <si>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</si>
  <si>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</si>
  <si>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</si>
  <si>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</si>
  <si>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</si>
  <si>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</si>
  <si>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</si>
  <si>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</si>
  <si>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</si>
  <si>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</si>
  <si>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</si>
  <si>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</si>
  <si>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</si>
  <si>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</si>
  <si>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</si>
  <si>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</si>
  <si>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</si>
  <si>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</si>
  <si>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</si>
  <si>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</si>
  <si>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</si>
  <si>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</si>
  <si>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</si>
  <si>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</si>
  <si>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</si>
  <si>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</si>
  <si>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</si>
  <si>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</si>
  <si>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</si>
  <si>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</si>
  <si>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</si>
  <si>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</si>
  <si>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</si>
  <si>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</si>
  <si>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</si>
  <si>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</si>
  <si>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</si>
  <si>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</si>
  <si>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</si>
  <si>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</si>
  <si>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</si>
  <si>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</si>
  <si>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</si>
  <si>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</si>
  <si>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</si>
  <si>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</si>
  <si>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</si>
  <si>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</si>
  <si>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</si>
  <si>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</si>
  <si>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</si>
  <si>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</si>
  <si>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</si>
  <si>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</si>
  <si>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</si>
  <si>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</si>
  <si>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</si>
  <si>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</si>
  <si>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</si>
  <si>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</si>
  <si>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</si>
  <si>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</si>
  <si>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</si>
  <si>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</si>
  <si>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</si>
  <si>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</si>
  <si>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</si>
  <si>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</si>
  <si>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</si>
  <si>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</si>
  <si>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</si>
  <si>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</si>
  <si>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</si>
  <si>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</si>
  <si>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</si>
  <si>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</si>
  <si>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</si>
  <si>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</si>
  <si>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</si>
  <si>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</si>
  <si>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</si>
  <si>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</si>
  <si>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</si>
  <si>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</si>
  <si>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</si>
  <si>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</si>
  <si>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</si>
  <si>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</si>
  <si>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</si>
  <si>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</si>
  <si>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</si>
  <si>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</si>
  <si>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</si>
  <si>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</si>
  <si>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</si>
  <si>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</si>
  <si>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</si>
  <si>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</si>
  <si>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</si>
  <si>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</si>
  <si>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</si>
  <si>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</si>
  <si>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</si>
  <si>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</si>
  <si>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</si>
  <si>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</si>
  <si>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</si>
  <si>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</si>
  <si>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</si>
  <si>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</si>
  <si>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</si>
  <si>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</si>
  <si>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</si>
  <si>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</si>
  <si>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</si>
  <si>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</si>
  <si>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</si>
  <si>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</si>
  <si>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</si>
  <si>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</si>
  <si>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</si>
  <si>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</si>
  <si>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</si>
  <si>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</si>
  <si>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</si>
  <si>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</si>
  <si>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</si>
  <si>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</si>
  <si>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</si>
  <si>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</si>
  <si>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</si>
  <si>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</si>
  <si>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</si>
  <si>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</si>
  <si>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</si>
  <si>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</si>
  <si>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</si>
  <si>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</si>
  <si>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</si>
  <si>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</si>
  <si>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</si>
  <si>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</si>
  <si>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</si>
  <si>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</si>
  <si>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</si>
  <si>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</si>
  <si>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</si>
  <si>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</si>
  <si>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</si>
  <si>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</si>
  <si>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</si>
  <si>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</si>
  <si>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</si>
  <si>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</si>
  <si>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</si>
  <si>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</si>
  <si>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</si>
  <si>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</si>
  <si>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</si>
  <si>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</si>
  <si>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</si>
  <si>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</si>
  <si>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</si>
  <si>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</si>
  <si>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</si>
  <si>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</si>
  <si>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</si>
  <si>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</si>
  <si>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</si>
  <si>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</si>
  <si>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</si>
  <si>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</si>
  <si>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</si>
  <si>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</si>
  <si>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</si>
  <si>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</si>
  <si>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</si>
  <si>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</si>
  <si>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</si>
  <si>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</si>
  <si>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</si>
  <si>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</si>
  <si>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</si>
  <si>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</si>
  <si>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</si>
  <si>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</si>
  <si>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</si>
  <si>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</si>
  <si>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</si>
  <si>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</si>
  <si>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</si>
  <si>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</si>
  <si>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</si>
  <si>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</si>
  <si>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</si>
  <si>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</si>
  <si>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</si>
  <si>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</si>
  <si>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</si>
  <si>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</si>
  <si>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</si>
  <si>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</si>
  <si>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</si>
  <si>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</si>
  <si>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</si>
  <si>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</si>
  <si>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</si>
  <si>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</si>
  <si>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</si>
  <si>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</si>
  <si>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</si>
  <si>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</si>
  <si>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</si>
  <si>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</si>
  <si>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</si>
  <si>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</si>
  <si>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</si>
  <si>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</si>
  <si>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</si>
  <si>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</si>
  <si>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</si>
  <si>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</si>
  <si>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</si>
  <si>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</si>
  <si>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</si>
  <si>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</si>
  <si>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</si>
  <si>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</si>
  <si>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</si>
  <si>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</si>
  <si>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</si>
  <si>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</si>
  <si>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</si>
  <si>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</si>
  <si>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</si>
  <si>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</si>
  <si>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</si>
  <si>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</si>
  <si>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</si>
  <si>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</si>
  <si>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</si>
  <si>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</si>
  <si>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</si>
  <si>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</si>
  <si>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</si>
  <si>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</si>
  <si>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</si>
  <si>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</si>
  <si>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</si>
  <si>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</si>
  <si>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</si>
  <si>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</si>
  <si>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</si>
  <si>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</si>
  <si>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</si>
  <si>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</si>
  <si>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</si>
  <si>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</si>
  <si>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</si>
  <si>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</si>
  <si>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</si>
  <si>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</si>
  <si>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</si>
  <si>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</si>
  <si>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</si>
  <si>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</si>
  <si>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</si>
  <si>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</si>
  <si>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</si>
  <si>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</si>
  <si>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</si>
  <si>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</si>
  <si>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</si>
  <si>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</si>
  <si>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</si>
  <si>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</si>
  <si>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</si>
  <si>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</si>
  <si>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</si>
  <si>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</si>
  <si>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</si>
  <si>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</si>
  <si>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</si>
  <si>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</si>
  <si>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</si>
  <si>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</si>
  <si>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</si>
  <si>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</si>
  <si>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</si>
  <si>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</si>
  <si>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</si>
  <si>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</si>
  <si>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</si>
  <si>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</si>
  <si>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</si>
  <si>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</si>
  <si>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</si>
  <si>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</si>
  <si>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</si>
  <si>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</si>
  <si>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</si>
  <si>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</si>
  <si>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</si>
  <si>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</si>
  <si>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</si>
  <si>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</si>
  <si>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</si>
  <si>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</si>
  <si>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</si>
  <si>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</si>
  <si>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</si>
  <si>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</si>
  <si>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</si>
  <si>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</si>
  <si>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</si>
  <si>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</si>
  <si>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</si>
  <si>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</si>
  <si>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</si>
  <si>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</si>
  <si>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</si>
  <si>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</si>
  <si>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</si>
  <si>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</si>
  <si>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</si>
  <si>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</si>
  <si>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</si>
  <si>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</si>
  <si>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</si>
  <si>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</si>
  <si>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</si>
  <si>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</si>
  <si>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</si>
  <si>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</si>
  <si>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</si>
  <si>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</si>
  <si>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</si>
  <si>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</si>
  <si>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</si>
  <si>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</si>
  <si>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</si>
  <si>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</si>
  <si>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</si>
  <si>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</si>
  <si>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</si>
  <si>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</si>
  <si>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</si>
  <si>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</si>
  <si>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</si>
  <si>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</si>
  <si>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</si>
  <si>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</si>
  <si>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</si>
  <si>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</si>
  <si>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</si>
  <si>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</si>
  <si>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</si>
  <si>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</si>
  <si>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</si>
  <si>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</si>
  <si>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</si>
  <si>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</si>
  <si>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</si>
  <si>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</si>
  <si>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</si>
  <si>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</si>
  <si>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</si>
  <si>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</si>
  <si>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</si>
  <si>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</si>
  <si>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</si>
  <si>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</si>
  <si>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</si>
  <si>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</si>
  <si>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</si>
  <si>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</si>
  <si>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</si>
  <si>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</si>
  <si>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</si>
  <si>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</si>
  <si>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</si>
  <si>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</si>
  <si>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</si>
  <si>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</si>
  <si>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</si>
  <si>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</si>
  <si>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</si>
  <si>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</si>
  <si>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</si>
  <si>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</si>
  <si>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</si>
  <si>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</si>
  <si>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</si>
  <si>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</si>
  <si>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</si>
  <si>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</si>
  <si>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</si>
  <si>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</si>
  <si>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</si>
  <si>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</si>
  <si>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</si>
  <si>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</si>
  <si>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</si>
  <si>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</si>
  <si>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</si>
  <si>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</si>
  <si>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</si>
  <si>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</si>
  <si>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</si>
  <si>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</si>
  <si>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</si>
  <si>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</si>
  <si>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</si>
  <si>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</si>
  <si>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</si>
  <si>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</si>
  <si>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</si>
  <si>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</si>
  <si>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</si>
  <si>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</si>
  <si>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</si>
  <si>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</si>
  <si>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</si>
  <si>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</si>
  <si>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</si>
  <si>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</si>
  <si>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</si>
  <si>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</si>
  <si>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</si>
  <si>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</si>
  <si>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</si>
  <si>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</si>
  <si>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</si>
  <si>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</si>
  <si>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</si>
  <si>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</si>
  <si>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</si>
  <si>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</si>
  <si>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</si>
  <si>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</si>
  <si>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</si>
  <si>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</si>
  <si>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</si>
  <si>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</si>
  <si>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</si>
  <si>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</si>
  <si>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</si>
  <si>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</si>
  <si>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</si>
  <si>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</si>
  <si>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</si>
  <si>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</si>
  <si>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</si>
  <si>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</si>
  <si>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</si>
  <si>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</si>
  <si>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</si>
  <si>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</si>
  <si>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</si>
  <si>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</si>
  <si>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</si>
  <si>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</si>
  <si>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</si>
  <si>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</si>
  <si>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</si>
  <si>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</si>
  <si>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</si>
  <si>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</si>
  <si>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</si>
  <si>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</si>
  <si>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</si>
  <si>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</si>
  <si>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</si>
  <si>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</si>
  <si>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</si>
  <si>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</si>
  <si>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</si>
  <si>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</si>
  <si>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</si>
  <si>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</si>
  <si>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</si>
  <si>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</si>
  <si>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</si>
  <si>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</si>
  <si>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</si>
  <si>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</si>
  <si>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</si>
  <si>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</si>
  <si>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</si>
  <si>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</si>
  <si>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</si>
  <si>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</si>
  <si>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</si>
  <si>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</si>
  <si>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</si>
  <si>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</si>
  <si>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</si>
  <si>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</si>
  <si>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</si>
  <si>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</si>
  <si>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</si>
  <si>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</si>
  <si>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</si>
  <si>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</si>
  <si>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</si>
  <si>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</si>
  <si>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</si>
  <si>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</si>
  <si>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</si>
  <si>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</si>
  <si>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</si>
  <si>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</si>
  <si>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</si>
  <si>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</si>
  <si>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</si>
  <si>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</si>
  <si>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</si>
  <si>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</si>
  <si>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</si>
  <si>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</si>
  <si>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</si>
  <si>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</si>
  <si>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</si>
  <si>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</si>
  <si>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</si>
  <si>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</si>
  <si>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</si>
  <si>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</si>
  <si>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</si>
  <si>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</si>
  <si>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</si>
  <si>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</si>
  <si>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</si>
  <si>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</si>
  <si>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</si>
  <si>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</si>
  <si>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</si>
  <si>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</si>
  <si>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</si>
  <si>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</si>
  <si>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</si>
  <si>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</si>
  <si>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</si>
  <si>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</si>
  <si>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</si>
  <si>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</si>
  <si>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</si>
  <si>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</si>
  <si>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</si>
  <si>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</si>
  <si>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</si>
  <si>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</si>
  <si>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</si>
  <si>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</si>
  <si>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</si>
  <si>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</si>
  <si>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</si>
  <si>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</si>
  <si>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</si>
  <si>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</si>
  <si>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</si>
  <si>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</si>
  <si>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</si>
  <si>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</si>
  <si>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</si>
  <si>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</si>
  <si>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</si>
  <si>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</si>
  <si>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</si>
  <si>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</si>
  <si>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</si>
  <si>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</si>
  <si>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</si>
  <si>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</si>
  <si>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</si>
  <si>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</si>
  <si>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</si>
  <si>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</si>
  <si>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</si>
  <si>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</si>
  <si>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</si>
  <si>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</si>
  <si>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</si>
  <si>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</si>
  <si>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</si>
  <si>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</si>
  <si>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</si>
  <si>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</si>
  <si>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</si>
  <si>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</si>
  <si>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</si>
  <si>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</si>
  <si>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</si>
  <si>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</si>
  <si>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</si>
  <si>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</si>
  <si>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</si>
  <si>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</si>
  <si>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</si>
  <si>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</si>
  <si>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</si>
  <si>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</si>
  <si>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</si>
  <si>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</si>
  <si>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</si>
  <si>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</si>
  <si>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</si>
  <si>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</si>
  <si>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</si>
  <si>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</si>
  <si>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</si>
  <si>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</si>
  <si>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</si>
  <si>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</si>
  <si>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</si>
  <si>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</si>
  <si>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</si>
  <si>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</si>
  <si>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</si>
  <si>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</si>
  <si>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</si>
  <si>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</si>
  <si>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</si>
  <si>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</si>
  <si>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</si>
  <si>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</si>
  <si>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</si>
  <si>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</si>
  <si>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</si>
  <si>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</si>
  <si>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</si>
  <si>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</si>
  <si>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</si>
  <si>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</si>
  <si>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</si>
  <si>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</si>
  <si>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</si>
  <si>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</si>
  <si>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</si>
  <si>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</si>
  <si>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</si>
  <si>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</si>
  <si>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</si>
  <si>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</si>
  <si>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</si>
  <si>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</si>
  <si>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</si>
  <si>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</si>
  <si>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</si>
  <si>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</si>
  <si>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</si>
  <si>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</si>
  <si>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</si>
  <si>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</si>
  <si>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</si>
  <si>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</si>
  <si>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</si>
  <si>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</si>
  <si>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</si>
  <si>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</si>
  <si>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</si>
  <si>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</si>
  <si>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</si>
  <si>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</si>
  <si>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</si>
  <si>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</si>
  <si>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</si>
  <si>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</si>
  <si>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</si>
  <si>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</si>
  <si>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</si>
  <si>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</si>
  <si>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</si>
  <si>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</si>
  <si>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</si>
  <si>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</si>
  <si>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</si>
  <si>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</si>
  <si>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</si>
  <si>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</si>
  <si>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</si>
  <si>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</si>
  <si>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</si>
  <si>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</si>
  <si>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</si>
  <si>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</si>
  <si>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</si>
  <si>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</si>
  <si>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</si>
  <si>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</si>
  <si>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</si>
  <si>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</si>
  <si>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</si>
  <si>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</si>
  <si>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</si>
  <si>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</si>
  <si>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</si>
  <si>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</si>
  <si>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</si>
  <si>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</si>
  <si>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</si>
  <si>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</si>
  <si>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</si>
  <si>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</si>
  <si>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</si>
  <si>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</si>
  <si>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</si>
  <si>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</si>
  <si>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</si>
  <si>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</si>
  <si>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</si>
  <si>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</si>
  <si>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</si>
  <si>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</si>
  <si>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</si>
  <si>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</si>
  <si>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</si>
  <si>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</si>
  <si>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</si>
  <si>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</si>
  <si>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</si>
  <si>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</si>
  <si>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</si>
  <si>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</si>
  <si>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</si>
  <si>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</si>
  <si>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</si>
  <si>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</si>
  <si>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</si>
  <si>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</si>
  <si>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</si>
  <si>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</si>
  <si>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</si>
  <si>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</si>
  <si>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</si>
  <si>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</si>
  <si>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</si>
  <si>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</si>
  <si>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</si>
  <si>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</si>
  <si>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</si>
  <si>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</si>
  <si>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</si>
  <si>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</si>
  <si>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</si>
  <si>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</si>
  <si>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</si>
  <si>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</si>
  <si>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</si>
  <si>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</si>
  <si>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</si>
  <si>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</si>
  <si>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</si>
  <si>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</si>
  <si>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</si>
  <si>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</si>
  <si>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</si>
  <si>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</si>
  <si>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</si>
  <si>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</si>
  <si>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</si>
  <si>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</si>
  <si>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</si>
  <si>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</si>
  <si>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</si>
  <si>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</si>
  <si>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</si>
  <si>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</si>
  <si>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</si>
  <si>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</si>
  <si>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</si>
  <si>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</si>
  <si>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</si>
  <si>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</si>
  <si>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</si>
  <si>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</si>
  <si>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</si>
  <si>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</si>
  <si>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</si>
  <si>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</si>
  <si>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</si>
  <si>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</si>
  <si>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</si>
  <si>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</si>
  <si>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</si>
  <si>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</si>
  <si>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</si>
  <si>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</si>
  <si>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</si>
  <si>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</si>
  <si>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</si>
  <si>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</si>
  <si>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</si>
  <si>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</si>
  <si>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</si>
  <si>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</si>
  <si>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</si>
  <si>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</si>
  <si>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</si>
  <si>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</si>
  <si>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</si>
  <si>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</si>
  <si>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</si>
  <si>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</si>
  <si>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</si>
  <si>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</si>
  <si>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</si>
  <si>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</si>
  <si>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</si>
  <si>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</si>
  <si>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</si>
  <si>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</si>
  <si>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</si>
  <si>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</si>
  <si>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</si>
  <si>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</si>
  <si>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</si>
  <si>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</si>
  <si>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</si>
  <si>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</si>
  <si>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</si>
  <si>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</si>
  <si>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</si>
  <si>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</si>
  <si>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</si>
  <si>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</si>
  <si>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</si>
  <si>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</si>
  <si>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</si>
  <si>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</si>
  <si>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</si>
  <si>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</si>
  <si>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</si>
  <si>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</si>
  <si>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</si>
  <si>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</si>
  <si>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</si>
  <si>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</si>
  <si>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</si>
  <si>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</si>
  <si>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</si>
  <si>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</si>
  <si>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</si>
  <si>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</si>
  <si>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</si>
  <si>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</si>
  <si>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</si>
  <si>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</si>
  <si>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</si>
  <si>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</si>
  <si>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</si>
  <si>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</si>
  <si>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</si>
  <si>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</si>
  <si>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</si>
  <si>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</si>
  <si>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</si>
  <si>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</si>
  <si>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</si>
  <si>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</si>
  <si>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</si>
  <si>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</si>
  <si>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</si>
  <si>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</si>
  <si>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</si>
  <si>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</si>
  <si>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</si>
  <si>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</si>
  <si>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</si>
  <si>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</si>
  <si>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</si>
  <si>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</si>
  <si>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</si>
  <si>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</si>
  <si>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</si>
  <si>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</si>
  <si>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</si>
  <si>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</si>
  <si>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</si>
  <si>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</si>
  <si>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</si>
  <si>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</si>
  <si>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</si>
  <si>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</si>
  <si>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</si>
  <si>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</si>
  <si>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</si>
  <si>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</si>
  <si>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</si>
  <si>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</si>
  <si>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</si>
  <si>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</si>
  <si>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</si>
  <si>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</si>
  <si>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</si>
  <si>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</si>
  <si>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</si>
  <si>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</si>
  <si>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</si>
  <si>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</si>
  <si>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</si>
  <si>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</si>
  <si>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</si>
  <si>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</si>
  <si>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</si>
  <si>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</si>
  <si>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</si>
  <si>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</si>
  <si>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</si>
  <si>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</si>
  <si>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</si>
  <si>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</si>
  <si>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</si>
  <si>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</si>
  <si>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</si>
  <si>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</si>
  <si>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</si>
  <si>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</si>
  <si>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</si>
  <si>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</si>
  <si>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</si>
  <si>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</si>
  <si>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</si>
  <si>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</si>
  <si>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</si>
  <si>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</si>
  <si>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</si>
  <si>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</si>
  <si>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</si>
  <si>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</si>
  <si>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</si>
  <si>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</si>
  <si>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</si>
  <si>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</si>
  <si>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</si>
  <si>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</si>
  <si>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</si>
  <si>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</si>
  <si>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</si>
  <si>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</si>
  <si>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</si>
  <si>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</si>
  <si>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</si>
  <si>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</si>
  <si>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</si>
  <si>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</si>
  <si>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</si>
  <si>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</si>
  <si>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</si>
  <si>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</si>
  <si>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</si>
  <si>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</si>
  <si>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</si>
  <si>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</si>
  <si>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</si>
  <si>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</si>
  <si>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</si>
  <si>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</si>
  <si>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</si>
  <si>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</si>
  <si>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</si>
  <si>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</si>
  <si>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</si>
  <si>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</si>
  <si>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</si>
  <si>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</si>
  <si>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</si>
  <si>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</si>
  <si>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</si>
  <si>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</si>
  <si>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</si>
  <si>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</si>
  <si>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</si>
  <si>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</si>
  <si>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</si>
  <si>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</si>
  <si>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</si>
  <si>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</si>
  <si>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</si>
  <si>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</si>
  <si>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</si>
  <si>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</si>
  <si>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</si>
  <si>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</si>
  <si>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</si>
  <si>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</si>
  <si>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</si>
  <si>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</si>
  <si>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</si>
  <si>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</si>
  <si>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</si>
  <si>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</si>
  <si>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</si>
  <si>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</si>
  <si>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</si>
  <si>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</si>
  <si>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</si>
  <si>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</si>
  <si>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</si>
  <si>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</si>
  <si>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</si>
  <si>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</si>
  <si>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</si>
  <si>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</si>
  <si>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</si>
  <si>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</si>
  <si>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</si>
  <si>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</si>
  <si>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</si>
  <si>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</si>
  <si>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</si>
  <si>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</si>
  <si>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</si>
  <si>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</si>
  <si>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</si>
  <si>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</si>
  <si>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</si>
  <si>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</si>
  <si>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</si>
  <si>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</si>
  <si>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</si>
  <si>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</si>
  <si>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</si>
  <si>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</si>
  <si>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</si>
  <si>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</si>
  <si>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</si>
  <si>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</si>
  <si>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</si>
  <si>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</si>
  <si>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</si>
  <si>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</si>
  <si>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</si>
  <si>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</si>
  <si>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</si>
  <si>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</si>
  <si>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</si>
  <si>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</si>
  <si>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</si>
  <si>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</si>
  <si>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</si>
  <si>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</si>
  <si>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</si>
  <si>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</si>
  <si>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</si>
  <si>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</si>
  <si>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</si>
  <si>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</si>
  <si>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</si>
  <si>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</si>
  <si>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</si>
  <si>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</si>
  <si>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</si>
  <si>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</si>
  <si>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</si>
  <si>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</si>
  <si>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</si>
  <si>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</si>
  <si>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</si>
  <si>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</si>
  <si>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</si>
  <si>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</si>
  <si>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</si>
  <si>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</si>
  <si>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</si>
  <si>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</si>
  <si>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</si>
  <si>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</si>
  <si>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</si>
  <si>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</si>
  <si>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</si>
  <si>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</si>
  <si>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</si>
  <si>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</si>
  <si>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</si>
  <si>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</si>
  <si>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</si>
  <si>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</si>
  <si>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</si>
  <si>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</si>
  <si>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</si>
  <si>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</si>
  <si>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</si>
  <si>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</si>
  <si>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</si>
  <si>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</si>
  <si>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</si>
  <si>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</si>
  <si>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</si>
  <si>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</si>
  <si>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</si>
  <si>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</si>
  <si>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</si>
  <si>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</si>
  <si>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</si>
  <si>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</si>
  <si>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</si>
  <si>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</si>
  <si>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</si>
  <si>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</si>
  <si>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</si>
  <si>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</si>
  <si>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</si>
  <si>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</si>
  <si>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</si>
  <si>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</si>
  <si>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</si>
  <si>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</si>
  <si>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</si>
  <si>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</si>
  <si>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</si>
  <si>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</si>
  <si>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</si>
  <si>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</si>
  <si>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</si>
  <si>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</si>
  <si>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</si>
  <si>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</si>
  <si>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</si>
  <si>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</si>
  <si>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</si>
  <si>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</si>
  <si>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</si>
  <si>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</si>
  <si>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</si>
  <si>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</si>
  <si>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</si>
  <si>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</si>
  <si>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</si>
  <si>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</si>
  <si>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</si>
  <si>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</si>
  <si>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</si>
  <si>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</si>
  <si>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</si>
  <si>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</si>
  <si>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</si>
  <si>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</si>
  <si>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</si>
  <si>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</si>
  <si>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</si>
  <si>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</si>
  <si>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</si>
  <si>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</si>
  <si>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</si>
  <si>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</si>
  <si>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</si>
  <si>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</si>
  <si>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</si>
  <si>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</si>
  <si>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</si>
  <si>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</si>
  <si>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</si>
  <si>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</si>
  <si>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</si>
  <si>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</si>
  <si>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</si>
  <si>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</si>
  <si>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</si>
  <si>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</si>
  <si>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</si>
  <si>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</si>
  <si>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</si>
  <si>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</si>
  <si>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</si>
  <si>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</si>
  <si>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</si>
  <si>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</si>
  <si>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</si>
  <si>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</si>
  <si>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</si>
  <si>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</si>
  <si>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</si>
  <si>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</si>
  <si>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</si>
  <si>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</si>
  <si>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</si>
  <si>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</si>
  <si>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</si>
  <si>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</si>
  <si>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</si>
  <si>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</si>
  <si>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</si>
  <si>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</si>
  <si>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</si>
  <si>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</si>
  <si>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</si>
  <si>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</si>
  <si>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</si>
  <si>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</si>
  <si>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</si>
  <si>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</si>
  <si>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</si>
  <si>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</si>
  <si>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</si>
  <si>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</si>
  <si>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</si>
  <si>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</si>
  <si>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</si>
  <si>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</si>
  <si>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</si>
  <si>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</si>
  <si>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</si>
  <si>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</si>
  <si>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</si>
  <si>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</si>
  <si>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</si>
  <si>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</si>
  <si>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</si>
  <si>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</si>
  <si>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</si>
  <si>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</si>
  <si>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</si>
  <si>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</si>
  <si>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</si>
  <si>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</si>
  <si>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</si>
  <si>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</si>
  <si>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</si>
  <si>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</si>
  <si>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</si>
  <si>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</si>
  <si>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</si>
  <si>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</si>
  <si>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</si>
  <si>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</si>
  <si>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</si>
  <si>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</si>
  <si>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</si>
  <si>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</si>
  <si>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</si>
  <si>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</si>
  <si>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</si>
  <si>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</si>
  <si>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</si>
  <si>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</si>
  <si>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</si>
  <si>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</si>
  <si>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</si>
  <si>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</si>
  <si>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</si>
  <si>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</si>
  <si>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</si>
  <si>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</si>
  <si>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</si>
  <si>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</si>
  <si>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</si>
  <si>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</si>
  <si>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</si>
  <si>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</si>
  <si>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</si>
  <si>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</si>
  <si>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</si>
  <si>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</si>
  <si>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</si>
  <si>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</si>
  <si>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</si>
  <si>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</si>
  <si>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</si>
  <si>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</si>
  <si>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</si>
  <si>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</si>
  <si>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</si>
  <si>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</si>
  <si>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</si>
  <si>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</si>
  <si>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</si>
  <si>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</si>
  <si>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</si>
  <si>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</si>
  <si>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</si>
  <si>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</si>
  <si>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</si>
  <si>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</si>
  <si>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</si>
  <si>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</si>
  <si>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</si>
  <si>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</si>
  <si>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</si>
  <si>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</si>
  <si>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</si>
  <si>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</si>
  <si>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</si>
  <si>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</si>
  <si>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</si>
  <si>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</si>
  <si>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</si>
  <si>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</si>
  <si>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</si>
  <si>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</si>
  <si>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</si>
  <si>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</si>
  <si>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</si>
  <si>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</si>
  <si>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</si>
  <si>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</si>
  <si>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</si>
  <si>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</si>
  <si>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</si>
  <si>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</si>
  <si>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</si>
  <si>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</si>
  <si>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</si>
  <si>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</si>
  <si>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</si>
  <si>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</si>
  <si>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</si>
  <si>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</si>
  <si>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</si>
  <si>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</si>
  <si>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</si>
  <si>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</si>
  <si>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</si>
  <si>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</si>
  <si>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</si>
  <si>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</si>
  <si>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</si>
  <si>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</si>
  <si>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</si>
  <si>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</si>
  <si>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</si>
  <si>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</si>
  <si>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</si>
  <si>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</si>
  <si>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</si>
  <si>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</si>
  <si>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</si>
  <si>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</si>
  <si>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</si>
  <si>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</si>
  <si>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</si>
  <si>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</si>
  <si>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</si>
  <si>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</si>
  <si>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</si>
  <si>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</si>
  <si>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</si>
  <si>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</si>
  <si>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</si>
  <si>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</si>
  <si>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</si>
  <si>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</si>
  <si>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</si>
  <si>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</si>
  <si>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</si>
  <si>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</si>
  <si>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</si>
  <si>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</si>
  <si>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</si>
  <si>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</si>
  <si>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</si>
  <si>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</si>
  <si>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</si>
  <si>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</si>
  <si>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</si>
  <si>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</si>
  <si>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</si>
  <si>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</si>
  <si>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</si>
  <si>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</si>
  <si>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</si>
  <si>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</si>
  <si>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</si>
  <si>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</si>
  <si>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</si>
  <si>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</si>
  <si>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</si>
  <si>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</si>
  <si>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</si>
  <si>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</si>
  <si>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</si>
  <si>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</si>
  <si>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</si>
  <si>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</si>
  <si>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</si>
  <si>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</si>
  <si>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</si>
  <si>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</si>
  <si>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</si>
  <si>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</si>
  <si>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</si>
  <si>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</si>
  <si>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</si>
  <si>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</si>
  <si>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</si>
  <si>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</si>
  <si>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</si>
  <si>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</si>
  <si>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</si>
  <si>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</si>
  <si>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</si>
  <si>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</si>
  <si>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</si>
  <si>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</si>
  <si>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</si>
  <si>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</si>
  <si>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</si>
  <si>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</si>
  <si>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</si>
  <si>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</si>
  <si>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</si>
  <si>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</si>
  <si>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</si>
  <si>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</si>
  <si>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</si>
  <si>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</si>
  <si>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</si>
  <si>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</si>
  <si>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</si>
  <si>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</si>
  <si>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</si>
  <si>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</si>
  <si>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</si>
  <si>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</si>
  <si>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</si>
  <si>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</si>
  <si>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</si>
  <si>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</si>
  <si>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</si>
  <si>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</si>
  <si>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</si>
  <si>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</si>
  <si>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</si>
  <si>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</si>
  <si>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</si>
  <si>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</si>
  <si>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</si>
  <si>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</si>
  <si>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</si>
  <si>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</si>
  <si>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</si>
  <si>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</si>
  <si>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</si>
  <si>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</si>
  <si>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</si>
  <si>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</si>
  <si>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</si>
  <si>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</si>
  <si>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</si>
  <si>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</si>
  <si>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</si>
  <si>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</si>
  <si>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</si>
  <si>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</si>
  <si>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</si>
  <si>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</si>
  <si>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</si>
  <si>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</si>
  <si>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</si>
  <si>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</si>
  <si>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</si>
  <si>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</si>
  <si>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</si>
  <si>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</si>
  <si>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</si>
  <si>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</si>
  <si>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</si>
  <si>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</si>
  <si>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</si>
  <si>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</si>
  <si>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</si>
  <si>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</si>
  <si>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</si>
  <si>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</si>
  <si>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</si>
  <si>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</si>
  <si>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</si>
  <si>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</si>
  <si>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</si>
  <si>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</si>
  <si>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</si>
  <si>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</si>
  <si>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</si>
  <si>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</si>
  <si>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</si>
  <si>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</si>
  <si>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</si>
  <si>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</si>
  <si>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</si>
  <si>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</si>
  <si>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</si>
  <si>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</si>
  <si>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</si>
  <si>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</si>
  <si>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</si>
  <si>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</si>
  <si>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</si>
  <si>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</si>
  <si>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</si>
  <si>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</si>
  <si>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</si>
  <si>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</si>
  <si>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</si>
  <si>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</si>
  <si>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</si>
  <si>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</si>
  <si>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</si>
  <si>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</si>
  <si>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</si>
  <si>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</si>
  <si>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</si>
  <si>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</si>
  <si>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</si>
  <si>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</si>
  <si>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</si>
  <si>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</si>
  <si>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</si>
  <si>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</si>
  <si>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</si>
  <si>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</si>
  <si>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</si>
  <si>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</si>
  <si>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</si>
  <si>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</si>
  <si>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</si>
  <si>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</si>
  <si>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</si>
  <si>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</si>
  <si>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</si>
  <si>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</si>
  <si>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</si>
  <si>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</si>
  <si>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</si>
  <si>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</si>
  <si>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</si>
  <si>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</si>
  <si>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</si>
  <si>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</si>
  <si>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</si>
  <si>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</si>
  <si>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</si>
  <si>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</si>
  <si>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</si>
  <si>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</si>
  <si>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</si>
  <si>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</si>
  <si>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</si>
  <si>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</si>
  <si>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</si>
  <si>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</si>
  <si>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</si>
  <si>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</si>
  <si>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</si>
  <si>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</si>
  <si>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</si>
  <si>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</si>
  <si>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</si>
  <si>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</si>
  <si>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</si>
  <si>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</si>
  <si>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</si>
  <si>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</si>
  <si>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</si>
  <si>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</si>
  <si>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</si>
  <si>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</si>
  <si>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</si>
  <si>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</si>
  <si>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</si>
  <si>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</si>
  <si>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</si>
  <si>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</si>
  <si>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</si>
  <si>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</si>
  <si>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</si>
  <si>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</si>
  <si>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</si>
  <si>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</si>
  <si>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</si>
  <si>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</si>
  <si>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</si>
  <si>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</si>
  <si>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</si>
  <si>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</si>
  <si>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</si>
  <si>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</si>
  <si>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</si>
  <si>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</si>
  <si>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</si>
  <si>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</si>
  <si>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</si>
  <si>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</si>
  <si>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</si>
  <si>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</si>
  <si>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</si>
  <si>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</si>
  <si>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</si>
  <si>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</si>
  <si>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</si>
  <si>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</si>
  <si>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</si>
  <si>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</si>
  <si>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</si>
  <si>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</si>
  <si>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</si>
  <si>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</si>
  <si>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</si>
  <si>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</si>
  <si>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</si>
  <si>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</si>
  <si>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</si>
  <si>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</si>
  <si>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</si>
  <si>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</si>
  <si>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</si>
  <si>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</si>
  <si>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</si>
  <si>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</si>
  <si>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</si>
  <si>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</si>
  <si>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</si>
  <si>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</si>
  <si>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</si>
  <si>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</si>
  <si>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</si>
  <si>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</si>
  <si>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</si>
  <si>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</si>
  <si>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</si>
  <si>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</si>
  <si>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</si>
  <si>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</si>
  <si>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</si>
  <si>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</si>
  <si>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</si>
  <si>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</si>
  <si>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</si>
  <si>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</si>
  <si>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</si>
  <si>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</si>
  <si>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</si>
  <si>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</si>
  <si>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</si>
  <si>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</si>
  <si>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</si>
  <si>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</si>
  <si>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</si>
  <si>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</si>
  <si>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</si>
  <si>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</si>
  <si>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</si>
  <si>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</si>
  <si>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</si>
  <si>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</si>
  <si>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</si>
  <si>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</si>
  <si>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</si>
  <si>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</si>
  <si>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</si>
  <si>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</si>
  <si>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</si>
  <si>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</si>
  <si>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</si>
  <si>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</si>
  <si>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</si>
  <si>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</si>
  <si>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</si>
  <si>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</si>
  <si>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</si>
  <si>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</si>
  <si>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</si>
  <si>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</si>
  <si>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</si>
  <si>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</si>
  <si>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</si>
  <si>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</si>
  <si>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</si>
  <si>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</si>
  <si>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</si>
  <si>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</si>
  <si>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</si>
  <si>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</si>
  <si>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</si>
  <si>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</si>
  <si>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</si>
  <si>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</si>
  <si>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</si>
  <si>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</si>
  <si>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</si>
  <si>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</si>
  <si>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</si>
  <si>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</si>
  <si>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</si>
  <si>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</si>
  <si>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</si>
  <si>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</si>
  <si>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</si>
  <si>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</si>
  <si>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</si>
  <si>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</si>
  <si>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</si>
  <si>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</si>
  <si>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</si>
  <si>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</si>
  <si>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</si>
  <si>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</si>
  <si>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</si>
  <si>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</si>
  <si>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</si>
  <si>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</si>
  <si>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</si>
  <si>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</si>
  <si>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</si>
  <si>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</si>
  <si>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</si>
  <si>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</si>
  <si>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</si>
  <si>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</si>
  <si>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</si>
  <si>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</si>
  <si>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</si>
  <si>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</si>
  <si>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</si>
  <si>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</si>
  <si>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</si>
  <si>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</si>
  <si>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</si>
  <si>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</si>
  <si>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</si>
  <si>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</si>
  <si>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</si>
  <si>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</si>
  <si>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</si>
  <si>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</si>
  <si>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</si>
  <si>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</si>
  <si>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</si>
  <si>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</si>
  <si>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</si>
  <si>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</si>
  <si>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</si>
  <si>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</si>
  <si>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</si>
  <si>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</si>
  <si>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</si>
  <si>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</si>
  <si>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</si>
  <si>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</si>
  <si>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</si>
  <si>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</si>
  <si>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</si>
  <si>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</si>
  <si>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</si>
  <si>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</si>
  <si>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</si>
  <si>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</si>
  <si>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</si>
  <si>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</si>
  <si>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</si>
  <si>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</si>
  <si>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</si>
  <si>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</si>
  <si>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</si>
  <si>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</si>
  <si>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</si>
  <si>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</si>
  <si>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</si>
  <si>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</si>
  <si>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</si>
  <si>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</si>
  <si>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</si>
  <si>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</si>
  <si>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</si>
  <si>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</si>
  <si>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</si>
  <si>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</si>
  <si>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</si>
  <si>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</si>
  <si>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</si>
  <si>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</si>
  <si>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</si>
  <si>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</si>
  <si>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</si>
  <si>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</si>
  <si>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</si>
  <si>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</si>
  <si>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</si>
  <si>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</si>
  <si>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</si>
  <si>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</si>
  <si>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</si>
  <si>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</si>
  <si>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</si>
  <si>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</si>
  <si>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</si>
  <si>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</si>
  <si>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</si>
  <si>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</si>
  <si>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</si>
  <si>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</si>
  <si>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</si>
  <si>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</si>
  <si>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</si>
  <si>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</si>
  <si>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</si>
  <si>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</si>
  <si>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</si>
  <si>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</si>
  <si>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</si>
  <si>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</si>
  <si>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</si>
  <si>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</si>
  <si>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</si>
  <si>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</si>
  <si>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</si>
  <si>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</si>
  <si>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</si>
  <si>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</si>
  <si>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</si>
  <si>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</si>
  <si>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</si>
  <si>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</si>
  <si>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</si>
  <si>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</si>
  <si>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</si>
  <si>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</si>
  <si>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</si>
  <si>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</si>
  <si>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</si>
  <si>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</si>
  <si>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</si>
  <si>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</si>
  <si>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</si>
  <si>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</si>
  <si>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</si>
  <si>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</si>
  <si>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</si>
  <si>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</si>
  <si>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</si>
  <si>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</si>
  <si>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</si>
  <si>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</si>
  <si>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</si>
  <si>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</si>
  <si>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</si>
  <si>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</si>
  <si>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</si>
  <si>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</si>
  <si>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</si>
  <si>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</si>
  <si>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</si>
  <si>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</si>
  <si>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</si>
  <si>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</si>
  <si>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</si>
  <si>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</si>
  <si>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</si>
  <si>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</si>
  <si>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</si>
  <si>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</si>
  <si>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</si>
  <si>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</si>
  <si>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</si>
  <si>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</si>
  <si>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</si>
  <si>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</si>
  <si>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</si>
  <si>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</si>
  <si>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</si>
  <si>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</si>
  <si>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</si>
  <si>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</si>
  <si>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</si>
  <si>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</si>
  <si>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</si>
  <si>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</si>
  <si>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</si>
  <si>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</si>
  <si>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</si>
  <si>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</si>
  <si>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</si>
  <si>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</si>
  <si>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</si>
  <si>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</si>
  <si>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</si>
  <si>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</si>
  <si>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</si>
  <si>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</si>
  <si>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</si>
  <si>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</si>
  <si>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</si>
  <si>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</si>
  <si>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</si>
  <si>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</si>
  <si>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</si>
  <si>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</si>
  <si>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</si>
  <si>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</si>
  <si>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</si>
  <si>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</si>
  <si>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</si>
  <si>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</si>
  <si>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</si>
  <si>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</si>
  <si>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</si>
  <si>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</si>
  <si>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</si>
  <si>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</si>
  <si>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</si>
  <si>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</si>
  <si>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</si>
  <si>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</si>
  <si>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</si>
  <si>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</si>
  <si>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</si>
  <si>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</si>
  <si>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</si>
  <si>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</si>
  <si>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</si>
  <si>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</si>
  <si>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</si>
  <si>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</si>
  <si>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</si>
  <si>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</si>
  <si>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</si>
  <si>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</si>
  <si>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</si>
  <si>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</si>
  <si>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</si>
  <si>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</si>
  <si>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</si>
  <si>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</si>
  <si>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</si>
  <si>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</si>
  <si>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</si>
  <si>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</si>
  <si>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</si>
  <si>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</si>
  <si>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</si>
  <si>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</si>
  <si>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</si>
  <si>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</si>
  <si>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</si>
  <si>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</si>
  <si>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</si>
  <si>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</si>
  <si>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</si>
  <si>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</si>
  <si>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</si>
  <si>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</si>
  <si>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</si>
  <si>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</si>
  <si>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</si>
  <si>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</si>
  <si>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</si>
  <si>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</si>
  <si>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</si>
  <si>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</si>
  <si>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</si>
  <si>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</si>
  <si>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</si>
  <si>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</si>
  <si>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</si>
  <si>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</si>
  <si>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</si>
  <si>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</si>
  <si>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</si>
  <si>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</si>
  <si>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</si>
  <si>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</si>
  <si>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</si>
  <si>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</si>
  <si>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</si>
  <si>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</si>
  <si>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</si>
  <si>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</si>
  <si>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</si>
  <si>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</si>
  <si>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</si>
  <si>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</si>
  <si>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</si>
  <si>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</si>
  <si>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</si>
  <si>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</si>
  <si>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</si>
  <si>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</si>
  <si>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</si>
  <si>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</si>
  <si>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</si>
  <si>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</si>
  <si>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</si>
  <si>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</si>
  <si>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</si>
  <si>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</si>
  <si>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</si>
  <si>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</si>
  <si>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</si>
  <si>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</si>
  <si>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</si>
  <si>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</si>
  <si>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</si>
  <si>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</si>
  <si>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</si>
  <si>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</si>
  <si>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</si>
  <si>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</si>
  <si>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</si>
  <si>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</si>
  <si>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</si>
  <si>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</si>
  <si>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</si>
  <si>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</si>
  <si>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</si>
  <si>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</si>
  <si>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</si>
  <si>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</si>
  <si>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</si>
  <si>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</si>
  <si>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</si>
  <si>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</si>
  <si>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</si>
  <si>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</si>
  <si>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</si>
  <si>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</si>
  <si>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</si>
  <si>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</si>
  <si>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</si>
  <si>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</si>
  <si>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</si>
  <si>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</si>
  <si>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</si>
  <si>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</si>
  <si>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</si>
  <si>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</si>
  <si>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</si>
  <si>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</si>
  <si>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</si>
  <si>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</si>
  <si>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</si>
  <si>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</si>
  <si>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</si>
  <si>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</si>
  <si>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</si>
  <si>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</si>
  <si>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</si>
  <si>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</si>
  <si>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</si>
  <si>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</si>
  <si>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</si>
  <si>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</si>
  <si>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</si>
  <si>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</si>
  <si>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</si>
  <si>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</si>
  <si>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</si>
  <si>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</si>
  <si>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</si>
  <si>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</si>
  <si>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</si>
  <si>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</si>
  <si>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</si>
  <si>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</si>
  <si>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</si>
  <si>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</si>
  <si>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</si>
  <si>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</si>
  <si>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</si>
  <si>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</si>
  <si>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</si>
  <si>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</si>
  <si>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</si>
  <si>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</si>
  <si>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</si>
  <si>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</si>
  <si>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</si>
  <si>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</si>
  <si>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</si>
  <si>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</si>
  <si>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</si>
  <si>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</si>
  <si>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</si>
  <si>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</si>
  <si>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</si>
  <si>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</si>
  <si>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</si>
  <si>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</si>
  <si>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</si>
  <si>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</si>
  <si>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</si>
  <si>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</si>
  <si>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</si>
  <si>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</si>
  <si>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</si>
  <si>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</si>
  <si>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</si>
  <si>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</si>
  <si>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</si>
  <si>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</si>
  <si>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</si>
  <si>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</si>
  <si>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</si>
  <si>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</si>
  <si>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</si>
  <si>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</si>
  <si>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</si>
  <si>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</si>
  <si>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</si>
  <si>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</si>
  <si>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</si>
  <si>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</si>
  <si>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</si>
  <si>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</si>
  <si>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</si>
  <si>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</si>
  <si>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</si>
  <si>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</si>
  <si>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</si>
  <si>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</si>
  <si>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</si>
  <si>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</si>
  <si>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</si>
  <si>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</si>
  <si>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</si>
  <si>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</si>
  <si>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</si>
  <si>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</si>
  <si>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</si>
  <si>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</si>
  <si>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</si>
  <si>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</si>
  <si>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</si>
  <si>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</si>
  <si>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</si>
  <si>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</si>
  <si>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</si>
  <si>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</si>
  <si>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</si>
  <si>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</si>
  <si>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</si>
  <si>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</si>
  <si>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</si>
  <si>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</si>
  <si>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</si>
  <si>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</si>
  <si>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</si>
  <si>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</si>
  <si>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</si>
  <si>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</si>
  <si>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</si>
  <si>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</si>
  <si>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</si>
  <si>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</si>
  <si>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</si>
  <si>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</si>
  <si>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</si>
  <si>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</si>
  <si>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</si>
  <si>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</si>
  <si>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</si>
  <si>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</si>
  <si>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</si>
  <si>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</si>
  <si>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</si>
  <si>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</si>
  <si>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</si>
  <si>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</si>
  <si>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</si>
  <si>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</si>
  <si>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</si>
  <si>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</si>
  <si>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</si>
  <si>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</si>
  <si>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</si>
  <si>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</si>
  <si>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</si>
  <si>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</si>
  <si>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</si>
  <si>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</si>
  <si>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</si>
  <si>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</si>
  <si>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</si>
  <si>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</si>
  <si>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</si>
  <si>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</si>
  <si>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</si>
  <si>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</si>
  <si>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</si>
  <si>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</si>
  <si>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</si>
  <si>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</si>
  <si>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</si>
  <si>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</si>
  <si>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</si>
  <si>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</si>
  <si>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</si>
  <si>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</si>
  <si>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</si>
  <si>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</si>
  <si>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</si>
  <si>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</si>
  <si>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</si>
  <si>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</si>
  <si>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</si>
  <si>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</si>
  <si>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</si>
  <si>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</si>
  <si>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</si>
  <si>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</si>
  <si>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</si>
  <si>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</si>
  <si>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</si>
  <si>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</si>
  <si>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</si>
  <si>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</si>
  <si>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</si>
  <si>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</si>
  <si>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</si>
  <si>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</si>
  <si>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</si>
  <si>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</si>
  <si>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</si>
  <si>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</si>
  <si>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</si>
  <si>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</si>
  <si>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</si>
  <si>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</si>
  <si>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</si>
  <si>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</si>
  <si>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</si>
  <si>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</si>
  <si>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</si>
  <si>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</si>
  <si>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</si>
  <si>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</si>
  <si>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</si>
  <si>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</si>
  <si>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</si>
  <si>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</si>
  <si>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</si>
  <si>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</si>
  <si>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</si>
  <si>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</si>
  <si>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</si>
  <si>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</si>
  <si>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</si>
  <si>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</si>
  <si>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</si>
  <si>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</si>
  <si>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</si>
  <si>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</si>
  <si>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</si>
  <si>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</si>
  <si>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</si>
  <si>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</si>
  <si>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</si>
  <si>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</si>
  <si>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</si>
  <si>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</si>
  <si>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</si>
  <si>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</si>
  <si>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</si>
  <si>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</si>
  <si>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</si>
  <si>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</si>
  <si>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</si>
  <si>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</si>
  <si>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</si>
  <si>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</si>
  <si>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</si>
  <si>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</si>
  <si>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</si>
  <si>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</si>
  <si>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</si>
  <si>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</si>
  <si>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</si>
  <si>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</si>
  <si>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</si>
  <si>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</si>
  <si>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</si>
  <si>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</si>
  <si>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</si>
  <si>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</si>
  <si>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</si>
  <si>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</si>
  <si>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</si>
  <si>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</si>
  <si>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</si>
  <si>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</si>
  <si>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</si>
  <si>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</si>
  <si>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</si>
  <si>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</si>
  <si>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</si>
  <si>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</si>
  <si>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</si>
  <si>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</si>
  <si>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</si>
  <si>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</si>
  <si>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</si>
  <si>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</si>
  <si>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</si>
  <si>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</si>
  <si>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</si>
  <si>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</si>
  <si>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</si>
  <si>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</si>
  <si>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</si>
  <si>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</si>
  <si>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</si>
  <si>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</si>
  <si>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</si>
  <si>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</si>
  <si>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</si>
  <si>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</si>
  <si>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</si>
  <si>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</si>
  <si>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</si>
  <si>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</si>
  <si>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</si>
  <si>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</si>
  <si>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</si>
  <si>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</si>
  <si>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</si>
  <si>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</si>
  <si>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</si>
  <si>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</si>
  <si>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</si>
  <si>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</si>
  <si>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</si>
  <si>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</si>
  <si>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</si>
  <si>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</si>
  <si>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</si>
  <si>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</si>
  <si>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</si>
  <si>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</si>
  <si>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</si>
  <si>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</si>
  <si>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</si>
  <si>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</si>
  <si>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</si>
  <si>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</si>
  <si>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</si>
  <si>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</si>
  <si>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</si>
  <si>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</si>
  <si>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</si>
  <si>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</si>
  <si>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</si>
  <si>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</si>
  <si>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</si>
  <si>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</si>
  <si>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</si>
  <si>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</si>
  <si>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</si>
  <si>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</si>
  <si>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</si>
  <si>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</si>
  <si>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</si>
  <si>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</si>
  <si>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</si>
  <si>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</si>
  <si>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</si>
  <si>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</si>
  <si>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</si>
  <si>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</si>
  <si>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</si>
  <si>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</si>
  <si>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</si>
  <si>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</si>
  <si>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</si>
  <si>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</si>
  <si>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</si>
  <si>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</si>
  <si>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</si>
  <si>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</si>
  <si>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</si>
  <si>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</si>
  <si>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</si>
  <si>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</si>
  <si>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</si>
  <si>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</si>
  <si>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</si>
  <si>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</si>
  <si>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</si>
  <si>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</si>
  <si>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</si>
  <si>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</si>
  <si>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</si>
  <si>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</si>
  <si>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</si>
  <si>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</si>
  <si>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</si>
  <si>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</si>
  <si>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</si>
  <si>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</si>
  <si>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</si>
  <si>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</si>
  <si>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</si>
  <si>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</si>
  <si>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</si>
  <si>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</si>
  <si>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</si>
  <si>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</si>
  <si>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</si>
  <si>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</si>
  <si>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</si>
  <si>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</si>
  <si>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</si>
  <si>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</si>
  <si>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</si>
  <si>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</si>
  <si>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</si>
  <si>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</si>
  <si>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</si>
  <si>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</si>
  <si>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</si>
  <si>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</si>
  <si>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</si>
  <si>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</si>
  <si>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</si>
  <si>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</si>
  <si>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</si>
  <si>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</si>
  <si>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</si>
  <si>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</si>
  <si>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</si>
  <si>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</si>
  <si>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</si>
  <si>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</si>
  <si>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</si>
  <si>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</si>
  <si>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</si>
  <si>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</si>
  <si>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</si>
  <si>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</si>
  <si>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</si>
  <si>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</si>
  <si>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</si>
  <si>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</si>
  <si>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</si>
  <si>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</si>
  <si>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</si>
  <si>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</si>
  <si>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</si>
  <si>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</si>
  <si>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</si>
  <si>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</si>
  <si>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</si>
  <si>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</si>
  <si>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</si>
  <si>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</si>
  <si>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</si>
  <si>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</si>
  <si>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</si>
  <si>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</si>
  <si>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</si>
  <si>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</si>
  <si>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</si>
  <si>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</si>
  <si>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</si>
  <si>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</si>
  <si>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</si>
  <si>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</si>
  <si>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</si>
  <si>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</si>
  <si>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</si>
  <si>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</si>
  <si>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</si>
  <si>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</si>
  <si>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</si>
  <si>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</si>
  <si>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</si>
  <si>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</si>
  <si>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</si>
  <si>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</si>
  <si>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</si>
  <si>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</si>
  <si>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</si>
  <si>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</si>
  <si>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</si>
  <si>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</si>
  <si>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</si>
  <si>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</si>
  <si>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</si>
  <si>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</si>
  <si>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</si>
  <si>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</si>
  <si>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</si>
  <si>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</si>
  <si>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</si>
  <si>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</si>
  <si>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</si>
  <si>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</si>
  <si>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</si>
  <si>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</si>
  <si>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</si>
  <si>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</si>
  <si>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</si>
  <si>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</si>
  <si>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</si>
  <si>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</si>
  <si>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</si>
  <si>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</si>
  <si>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</si>
  <si>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</si>
  <si>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</si>
  <si>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</si>
  <si>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</si>
  <si>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</si>
  <si>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</si>
  <si>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</si>
  <si>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</si>
  <si>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</si>
  <si>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</si>
  <si>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</si>
  <si>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</si>
  <si>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</si>
  <si>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</si>
  <si>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</si>
  <si>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</si>
  <si>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</si>
  <si>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</si>
  <si>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</si>
  <si>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</si>
  <si>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</si>
  <si>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</si>
  <si>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</si>
  <si>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</si>
  <si>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</si>
  <si>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</si>
  <si>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</si>
  <si>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</si>
  <si>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</si>
  <si>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</si>
  <si>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</si>
  <si>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</si>
  <si>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</si>
  <si>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</si>
  <si>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</si>
  <si>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</si>
  <si>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</si>
  <si>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</si>
  <si>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</si>
  <si>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</si>
  <si>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</si>
  <si>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</si>
  <si>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</si>
  <si>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</si>
  <si>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</si>
  <si>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</si>
  <si>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</si>
  <si>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</si>
  <si>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</si>
  <si>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</si>
  <si>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</si>
  <si>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</si>
  <si>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</si>
  <si>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</si>
  <si>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</si>
  <si>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</si>
  <si>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</si>
  <si>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</si>
  <si>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</si>
  <si>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</si>
  <si>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</si>
  <si>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</si>
  <si>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</si>
  <si>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</si>
  <si>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</si>
  <si>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</si>
  <si>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</si>
  <si>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</si>
  <si>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</si>
  <si>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</si>
  <si>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</si>
  <si>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</si>
  <si>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</si>
  <si>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</si>
  <si>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</si>
  <si>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</si>
  <si>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</si>
  <si>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</si>
  <si>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</si>
  <si>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</si>
  <si>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</si>
  <si>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</si>
  <si>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</si>
  <si>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</si>
  <si>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</si>
  <si>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</si>
  <si>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</si>
  <si>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</si>
  <si>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</si>
  <si>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</si>
  <si>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</si>
  <si>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</si>
  <si>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</si>
  <si>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</si>
  <si>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</si>
  <si>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</si>
  <si>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</si>
  <si>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</si>
  <si>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</si>
  <si>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</si>
  <si>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</si>
  <si>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</si>
  <si>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</si>
  <si>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</si>
  <si>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</si>
  <si>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</si>
  <si>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</si>
  <si>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</si>
  <si>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</si>
  <si>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</si>
  <si>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</si>
  <si>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</si>
  <si>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</si>
  <si>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</si>
  <si>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</si>
  <si>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</si>
  <si>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</si>
  <si>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</si>
  <si>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</si>
  <si>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</si>
  <si>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</si>
  <si>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</si>
  <si>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</si>
  <si>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</si>
  <si>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</si>
  <si>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</si>
  <si>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</si>
  <si>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</si>
  <si>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</si>
  <si>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</si>
  <si>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</si>
  <si>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</si>
  <si>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</si>
  <si>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</si>
  <si>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</si>
  <si>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</si>
  <si>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</si>
  <si>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</si>
  <si>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</si>
  <si>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</si>
  <si>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</si>
  <si>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</si>
  <si>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</si>
  <si>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</si>
  <si>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</si>
  <si>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</si>
  <si>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</si>
  <si>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</si>
  <si>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</si>
  <si>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</si>
  <si>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</si>
  <si>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</si>
  <si>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</si>
  <si>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</si>
  <si>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</si>
  <si>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</si>
  <si>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</si>
  <si>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</si>
  <si>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</si>
  <si>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</si>
  <si>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</si>
  <si>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</si>
  <si>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</si>
  <si>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</si>
  <si>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</si>
  <si>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</si>
  <si>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</si>
  <si>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</si>
  <si>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</si>
  <si>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</si>
  <si>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</si>
  <si>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</si>
  <si>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</si>
  <si>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</si>
  <si>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</si>
  <si>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</si>
  <si>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</si>
  <si>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</si>
  <si>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</si>
  <si>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</si>
  <si>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</si>
  <si>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</si>
  <si>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</si>
  <si>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</si>
  <si>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</si>
  <si>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</si>
  <si>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</si>
  <si>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</si>
  <si>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</si>
  <si>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</si>
  <si>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</si>
  <si>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</si>
  <si>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</si>
  <si>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</si>
  <si>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</si>
  <si>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</si>
  <si>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</si>
  <si>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</si>
  <si>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</si>
  <si>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</si>
  <si>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</si>
  <si>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</si>
  <si>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</si>
  <si>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</si>
  <si>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</si>
  <si>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</si>
  <si>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</si>
  <si>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</si>
  <si>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</si>
  <si>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</si>
  <si>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</si>
  <si>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</si>
  <si>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</si>
  <si>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</si>
  <si>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</si>
  <si>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</si>
  <si>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</si>
  <si>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</si>
  <si>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</si>
  <si>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</si>
  <si>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</si>
  <si>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</si>
  <si>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</si>
  <si>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</si>
  <si>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</si>
  <si>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</si>
  <si>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</si>
  <si>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</si>
  <si>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</si>
  <si>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</si>
  <si>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</si>
  <si>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</si>
  <si>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</si>
  <si>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</si>
  <si>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</si>
  <si>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</si>
  <si>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</si>
  <si>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</si>
  <si>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</si>
  <si>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</si>
  <si>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</si>
  <si>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</si>
  <si>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</si>
  <si>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</si>
  <si>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</si>
  <si>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</si>
  <si>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</si>
  <si>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</si>
  <si>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</si>
  <si>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</si>
  <si>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</si>
  <si>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</si>
  <si>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</si>
  <si>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</si>
  <si>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</si>
  <si>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</si>
  <si>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</si>
  <si>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</si>
  <si>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</si>
  <si>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</si>
  <si>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</si>
  <si>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</si>
  <si>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</si>
  <si>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</si>
  <si>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</si>
  <si>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</si>
  <si>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</si>
  <si>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</si>
  <si>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</si>
  <si>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</si>
  <si>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</si>
  <si>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</si>
  <si>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</si>
  <si>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</si>
  <si>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</si>
  <si>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</si>
  <si>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</si>
  <si>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</si>
  <si>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</si>
  <si>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</si>
  <si>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</si>
  <si>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</si>
  <si>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</si>
  <si>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</si>
  <si>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</si>
  <si>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</si>
  <si>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</si>
  <si>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</si>
  <si>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</si>
  <si>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</si>
  <si>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</si>
  <si>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</si>
  <si>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</si>
  <si>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</si>
  <si>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</si>
  <si>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</si>
  <si>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</si>
  <si>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</si>
  <si>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</si>
  <si>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</si>
  <si>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</si>
  <si>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</si>
  <si>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</si>
  <si>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</si>
  <si>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</si>
  <si>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</si>
  <si>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</si>
  <si>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</si>
  <si>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</si>
  <si>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</si>
  <si>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</si>
  <si>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</si>
  <si>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</si>
  <si>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</si>
  <si>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</si>
  <si>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</si>
  <si>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</si>
  <si>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</si>
  <si>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</si>
  <si>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</si>
  <si>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</si>
  <si>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</si>
  <si>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</si>
  <si>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</si>
  <si>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</si>
  <si>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</si>
  <si>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</si>
  <si>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</si>
  <si>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</si>
  <si>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</si>
  <si>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</si>
  <si>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</si>
  <si>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</si>
  <si>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</si>
  <si>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</si>
  <si>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</si>
  <si>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</si>
  <si>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</si>
  <si>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</si>
  <si>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</si>
  <si>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</si>
  <si>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</si>
  <si>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</si>
  <si>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</si>
  <si>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</si>
  <si>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</si>
  <si>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</si>
  <si>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</si>
  <si>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</si>
  <si>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</si>
  <si>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</si>
  <si>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</si>
  <si>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</si>
  <si>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</si>
  <si>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</si>
  <si>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</si>
  <si>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</si>
  <si>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</si>
  <si>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</si>
  <si>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</si>
  <si>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</si>
  <si>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</si>
  <si>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</si>
  <si>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</si>
  <si>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</si>
  <si>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</si>
  <si>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</si>
  <si>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</si>
  <si>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</si>
  <si>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</si>
  <si>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</si>
  <si>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</si>
  <si>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</si>
  <si>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</si>
  <si>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</si>
  <si>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</si>
  <si>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</si>
  <si>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</si>
  <si>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</si>
  <si>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</si>
  <si>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</si>
  <si>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</si>
  <si>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</si>
  <si>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</si>
  <si>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</si>
  <si>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</si>
  <si>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</si>
  <si>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</si>
  <si>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</si>
  <si>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</si>
  <si>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</si>
  <si>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</si>
  <si>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</si>
  <si>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</si>
  <si>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</si>
  <si>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</si>
  <si>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</si>
  <si>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</si>
  <si>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</si>
  <si>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</si>
  <si>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</si>
  <si>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</si>
  <si>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</si>
  <si>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</si>
  <si>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</si>
  <si>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</si>
  <si>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</si>
  <si>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</si>
  <si>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</si>
  <si>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</si>
  <si>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</si>
  <si>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</si>
  <si>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</si>
  <si>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</si>
  <si>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</si>
  <si>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</si>
  <si>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</si>
  <si>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</si>
  <si>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</si>
  <si>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</si>
  <si>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</si>
  <si>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</si>
  <si>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</si>
  <si>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</si>
  <si>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</si>
  <si>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</si>
  <si>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</si>
  <si>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</si>
  <si>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</si>
  <si>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</si>
  <si>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</si>
  <si>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</si>
  <si>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</si>
  <si>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</si>
  <si>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</si>
  <si>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</si>
  <si>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</si>
  <si>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</si>
  <si>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</si>
  <si>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</si>
  <si>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</si>
  <si>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</si>
  <si>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</si>
  <si>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</si>
  <si>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</si>
  <si>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</si>
  <si>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</si>
  <si>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</si>
  <si>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</si>
  <si>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</si>
  <si>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</si>
  <si>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</si>
  <si>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</si>
  <si>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</si>
  <si>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</si>
  <si>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</si>
  <si>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</si>
  <si>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</si>
  <si>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</si>
  <si>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</si>
  <si>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</si>
  <si>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</si>
  <si>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</si>
  <si>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</si>
  <si>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</si>
  <si>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</si>
  <si>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</si>
  <si>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</si>
  <si>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</si>
  <si>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</si>
  <si>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</si>
  <si>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</si>
  <si>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</si>
  <si>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</si>
  <si>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</si>
  <si>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</si>
  <si>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</si>
  <si>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</si>
  <si>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</si>
  <si>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</si>
  <si>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</si>
  <si>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</si>
  <si>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</si>
  <si>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</si>
  <si>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</si>
  <si>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</si>
  <si>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</si>
  <si>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</si>
  <si>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</si>
  <si>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</si>
  <si>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</si>
  <si>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</si>
  <si>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</si>
  <si>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</si>
  <si>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</si>
  <si>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</si>
  <si>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</si>
  <si>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</si>
  <si>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</si>
  <si>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</si>
  <si>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</si>
  <si>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</si>
  <si>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</si>
  <si>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</si>
  <si>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</si>
  <si>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</si>
  <si>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</si>
  <si>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</si>
  <si>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</si>
  <si>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</si>
  <si>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</si>
  <si>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</si>
  <si>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</si>
  <si>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</si>
  <si>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</si>
  <si>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</si>
  <si>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</si>
  <si>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</si>
  <si>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</si>
  <si>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</si>
  <si>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</si>
  <si>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</si>
  <si>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</si>
  <si>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</si>
  <si>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</si>
  <si>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</si>
  <si>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</si>
  <si>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</si>
  <si>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</si>
  <si>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</si>
  <si>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</si>
  <si>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</si>
  <si>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</si>
  <si>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</si>
  <si>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</si>
  <si>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</si>
  <si>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</si>
  <si>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</si>
  <si>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</si>
  <si>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</si>
  <si>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</si>
  <si>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</si>
  <si>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</si>
  <si>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</si>
  <si>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</si>
  <si>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</si>
  <si>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</si>
  <si>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</si>
  <si>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</si>
  <si>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</si>
  <si>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</si>
  <si>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</si>
  <si>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</si>
  <si>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</si>
  <si>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</si>
  <si>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</si>
  <si>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</si>
  <si>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</si>
  <si>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</si>
  <si>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</si>
  <si>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</si>
  <si>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</si>
  <si>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</si>
  <si>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</si>
  <si>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</si>
  <si>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</si>
  <si>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</si>
  <si>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</si>
  <si>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</si>
  <si>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</si>
  <si>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</si>
  <si>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</si>
  <si>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</si>
  <si>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</si>
  <si>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</si>
  <si>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</si>
  <si>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</si>
  <si>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</si>
  <si>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</si>
  <si>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</si>
  <si>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</si>
  <si>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</si>
  <si>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</si>
  <si>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</si>
  <si>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</si>
  <si>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</si>
  <si>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</si>
  <si>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</si>
  <si>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</si>
  <si>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</si>
  <si>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</si>
  <si>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</si>
  <si>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</si>
  <si>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</si>
  <si>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</si>
  <si>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</si>
  <si>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</si>
  <si>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</si>
  <si>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</si>
  <si>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</si>
  <si>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</si>
  <si>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</si>
  <si>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</si>
  <si>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</si>
  <si>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</si>
  <si>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</si>
  <si>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</si>
  <si>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</si>
  <si>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</si>
  <si>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</si>
  <si>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</si>
  <si>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</si>
  <si>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</si>
  <si>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</si>
  <si>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</si>
  <si>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</si>
  <si>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</si>
  <si>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</si>
  <si>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</si>
  <si>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</si>
  <si>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</si>
  <si>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</si>
  <si>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</si>
  <si>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</si>
  <si>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</si>
  <si>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</si>
  <si>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</si>
  <si>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</si>
  <si>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</si>
  <si>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</si>
  <si>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</si>
  <si>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</si>
  <si>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</si>
  <si>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</si>
  <si>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</si>
  <si>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</si>
  <si>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</si>
  <si>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</si>
  <si>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</si>
  <si>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</si>
  <si>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</si>
  <si>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</si>
  <si>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</si>
  <si>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</si>
  <si>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</si>
  <si>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</si>
  <si>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</si>
  <si>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</si>
  <si>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</si>
  <si>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</si>
  <si>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</si>
  <si>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</si>
  <si>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</si>
  <si>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</si>
  <si>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</si>
  <si>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</si>
  <si>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</si>
  <si>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</si>
  <si>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</si>
  <si>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</si>
  <si>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</si>
  <si>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</si>
  <si>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</si>
  <si>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</si>
  <si>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</si>
  <si>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</si>
  <si>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</si>
  <si>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</si>
  <si>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</si>
  <si>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</si>
  <si>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</si>
  <si>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</si>
  <si>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</si>
  <si>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</si>
  <si>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</si>
  <si>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</si>
  <si>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</si>
  <si>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</si>
  <si>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</si>
  <si>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</si>
  <si>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</si>
  <si>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</si>
  <si>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</si>
  <si>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</si>
  <si>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</si>
  <si>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</si>
  <si>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</si>
  <si>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</si>
  <si>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</si>
  <si>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</si>
  <si>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</si>
  <si>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</si>
  <si>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</si>
  <si>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</si>
  <si>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</si>
  <si>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</si>
  <si>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</si>
  <si>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</si>
  <si>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</si>
  <si>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</si>
  <si>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</si>
  <si>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</si>
  <si>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</si>
  <si>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</si>
  <si>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</si>
  <si>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</si>
  <si>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</si>
  <si>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</si>
  <si>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</si>
  <si>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</si>
  <si>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</si>
  <si>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</si>
  <si>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</si>
  <si>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</si>
  <si>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</si>
  <si>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</si>
  <si>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</si>
  <si>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</si>
  <si>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</si>
  <si>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</si>
  <si>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</si>
  <si>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</si>
  <si>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</si>
  <si>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</si>
  <si>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</si>
  <si>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</si>
  <si>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</si>
  <si>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</si>
  <si>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</si>
  <si>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</si>
  <si>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</si>
  <si>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</si>
  <si>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</si>
  <si>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</si>
  <si>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</si>
  <si>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</si>
  <si>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</si>
  <si>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</si>
  <si>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</si>
  <si>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</si>
  <si>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</si>
  <si>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</si>
  <si>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</si>
  <si>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</si>
  <si>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</si>
  <si>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</si>
  <si>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</si>
  <si>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</si>
  <si>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</si>
  <si>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</si>
  <si>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</si>
  <si>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</si>
  <si>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</si>
  <si>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</si>
  <si>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</si>
  <si>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</si>
  <si>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</si>
  <si>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</si>
  <si>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</si>
  <si>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</si>
  <si>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</si>
  <si>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</si>
  <si>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</si>
  <si>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</si>
  <si>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</si>
  <si>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</si>
  <si>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</si>
  <si>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</si>
  <si>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</si>
  <si>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</si>
  <si>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</si>
  <si>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</si>
  <si>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</si>
  <si>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</si>
  <si>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</si>
  <si>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</si>
  <si>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</si>
  <si>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</si>
  <si>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</si>
  <si>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</si>
  <si>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</si>
  <si>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</si>
  <si>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</si>
  <si>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</si>
  <si>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</si>
  <si>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</si>
  <si>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</si>
  <si>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</si>
  <si>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</si>
  <si>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</si>
  <si>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</si>
  <si>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</si>
  <si>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</si>
  <si>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</si>
  <si>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</si>
  <si>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</si>
  <si>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</si>
  <si>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</si>
  <si>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</si>
  <si>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</si>
  <si>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</si>
  <si>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</si>
  <si>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</si>
  <si>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</si>
  <si>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</si>
  <si>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</si>
  <si>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</si>
  <si>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</si>
  <si>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</si>
  <si>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</si>
  <si>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</si>
  <si>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</si>
  <si>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</si>
  <si>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</si>
  <si>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</si>
  <si>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</si>
  <si>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</si>
  <si>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</si>
  <si>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</si>
  <si>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</si>
  <si>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</si>
  <si>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</si>
  <si>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</si>
  <si>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</si>
  <si>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</si>
  <si>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</si>
  <si>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</si>
  <si>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</si>
  <si>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</si>
  <si>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</si>
  <si>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</si>
  <si>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</si>
  <si>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</si>
  <si>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</si>
  <si>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</si>
  <si>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</si>
  <si>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</si>
  <si>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</si>
  <si>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</si>
  <si>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</si>
  <si>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</si>
  <si>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</si>
  <si>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</si>
  <si>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</si>
  <si>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</si>
  <si>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</si>
  <si>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</si>
  <si>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</si>
  <si>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</si>
  <si>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</si>
  <si>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</si>
  <si>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</si>
  <si>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</si>
  <si>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</si>
  <si>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</si>
  <si>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</si>
  <si>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</si>
  <si>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</si>
  <si>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</si>
  <si>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</si>
  <si>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</si>
  <si>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</si>
  <si>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</si>
  <si>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</si>
  <si>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</si>
  <si>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</si>
  <si>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</si>
  <si>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</si>
  <si>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</si>
  <si>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</si>
  <si>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</si>
  <si>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</si>
  <si>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</si>
  <si>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</si>
  <si>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</si>
  <si>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</si>
  <si>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</si>
  <si>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</si>
  <si>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</si>
  <si>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</si>
  <si>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</si>
  <si>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</si>
  <si>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</si>
  <si>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</si>
  <si>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</si>
  <si>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</si>
  <si>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</si>
  <si>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</si>
  <si>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</si>
  <si>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</si>
  <si>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</si>
  <si>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</si>
  <si>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</si>
  <si>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</si>
  <si>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</si>
  <si>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</si>
  <si>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</si>
  <si>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</si>
  <si>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</si>
  <si>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</si>
  <si>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</si>
  <si>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</si>
  <si>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</si>
  <si>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</si>
  <si>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</si>
  <si>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</si>
  <si>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</si>
  <si>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</si>
  <si>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</si>
  <si>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</si>
  <si>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</si>
  <si>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</si>
  <si>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</si>
  <si>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</si>
  <si>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</si>
  <si>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</si>
  <si>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</si>
  <si>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</si>
  <si>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</si>
  <si>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</si>
  <si>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</si>
  <si>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</si>
  <si>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</si>
  <si>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</si>
  <si>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</si>
  <si>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</si>
  <si>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</si>
  <si>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</si>
  <si>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</si>
  <si>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</si>
  <si>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</si>
  <si>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</si>
  <si>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</si>
  <si>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</si>
  <si>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</si>
  <si>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</si>
  <si>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</si>
  <si>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</si>
  <si>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</si>
  <si>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</si>
  <si>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</si>
  <si>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</si>
  <si>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</si>
  <si>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</si>
  <si>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</si>
  <si>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</si>
  <si>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</si>
  <si>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</si>
  <si>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</si>
  <si>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</si>
  <si>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</si>
  <si>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</si>
  <si>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</si>
  <si>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</si>
  <si>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</si>
  <si>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</si>
  <si>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</si>
  <si>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</si>
  <si>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</si>
  <si>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</si>
  <si>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</si>
  <si>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</si>
  <si>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</si>
  <si>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</si>
  <si>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</si>
  <si>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</si>
  <si>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</si>
  <si>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</si>
  <si>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</si>
  <si>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</si>
  <si>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</si>
  <si>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</si>
  <si>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</si>
  <si>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</si>
  <si>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</si>
  <si>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</si>
  <si>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</si>
  <si>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</si>
  <si>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</si>
  <si>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</si>
  <si>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</si>
  <si>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</si>
  <si>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</si>
  <si>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</si>
  <si>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</si>
  <si>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</si>
  <si>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</si>
  <si>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</si>
  <si>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</si>
  <si>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</si>
  <si>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</si>
  <si>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</si>
  <si>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</si>
  <si>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</si>
  <si>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</si>
  <si>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</si>
  <si>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</si>
  <si>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</si>
  <si>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</si>
  <si>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</si>
  <si>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</si>
  <si>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</si>
  <si>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</si>
  <si>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</si>
  <si>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</si>
  <si>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</si>
  <si>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</si>
  <si>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</si>
  <si>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</si>
  <si>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</si>
  <si>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</si>
  <si>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</si>
  <si>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</si>
  <si>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</si>
  <si>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</si>
  <si>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</si>
  <si>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</si>
  <si>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</si>
  <si>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</si>
  <si>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</si>
  <si>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</si>
  <si>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</si>
  <si>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</si>
  <si>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</si>
  <si>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</si>
  <si>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</si>
  <si>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</si>
  <si>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</si>
  <si>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</si>
  <si>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</si>
  <si>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</si>
  <si>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</si>
  <si>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</si>
  <si>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</si>
  <si>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</si>
  <si>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</si>
  <si>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</si>
  <si>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</si>
  <si>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</si>
  <si>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</si>
  <si>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</si>
  <si>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</si>
  <si>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</si>
  <si>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</si>
  <si>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</si>
  <si>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</si>
  <si>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</si>
  <si>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</si>
  <si>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</si>
  <si>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</si>
  <si>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</si>
  <si>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</si>
  <si>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</si>
  <si>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</si>
  <si>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</si>
  <si>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</si>
  <si>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</si>
  <si>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</si>
  <si>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</si>
  <si>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</si>
  <si>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</si>
  <si>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</si>
  <si>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</si>
  <si>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</si>
  <si>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</si>
  <si>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</si>
  <si>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</si>
  <si>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</si>
  <si>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</si>
  <si>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</si>
  <si>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</si>
  <si>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</si>
  <si>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</si>
  <si>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</si>
  <si>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</si>
  <si>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</si>
  <si>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</si>
  <si>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</si>
  <si>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</si>
  <si>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</si>
  <si>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</si>
  <si>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</si>
  <si>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</si>
  <si>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</si>
  <si>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</si>
  <si>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</si>
  <si>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</si>
  <si>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</si>
  <si>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</si>
  <si>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</si>
  <si>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</si>
  <si>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</si>
  <si>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</si>
  <si>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</si>
  <si>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</si>
  <si>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</si>
  <si>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</si>
  <si>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</si>
  <si>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</si>
  <si>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</si>
  <si>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</si>
  <si>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</si>
  <si>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</si>
  <si>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</si>
  <si>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</si>
  <si>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</si>
  <si>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</si>
  <si>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</si>
  <si>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</si>
  <si>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</si>
  <si>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</si>
  <si>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</si>
  <si>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</si>
  <si>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</si>
  <si>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</si>
  <si>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</si>
  <si>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</si>
  <si>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</si>
  <si>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</si>
  <si>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</si>
  <si>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</si>
  <si>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</si>
  <si>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</si>
  <si>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</si>
  <si>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</si>
  <si>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</si>
  <si>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</si>
  <si>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</si>
  <si>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</si>
  <si>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</si>
  <si>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</si>
  <si>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</si>
  <si>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</si>
  <si>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</si>
  <si>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</si>
  <si>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</si>
  <si>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</si>
  <si>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</si>
  <si>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</si>
  <si>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</si>
  <si>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</si>
  <si>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</si>
  <si>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</si>
  <si>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</si>
  <si>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</si>
  <si>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</si>
  <si>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</si>
  <si>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</si>
  <si>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</si>
  <si>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</si>
  <si>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</si>
  <si>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</si>
  <si>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</si>
  <si>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</si>
  <si>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</si>
  <si>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</si>
  <si>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</si>
  <si>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</si>
  <si>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</si>
  <si>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</si>
  <si>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</si>
  <si>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</si>
  <si>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</si>
  <si>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</si>
  <si>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</si>
  <si>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</si>
  <si>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</si>
  <si>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</si>
  <si>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</si>
  <si>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</si>
  <si>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</si>
  <si>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</si>
  <si>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</si>
  <si>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</si>
  <si>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</si>
  <si>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</si>
  <si>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</si>
  <si>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</si>
  <si>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</si>
  <si>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</si>
  <si>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</si>
  <si>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</si>
  <si>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</si>
  <si>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</si>
  <si>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</si>
  <si>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</si>
  <si>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</si>
  <si>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</si>
  <si>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</si>
  <si>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</si>
  <si>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</si>
  <si>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</si>
  <si>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</si>
  <si>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</si>
  <si>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</si>
  <si>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</si>
  <si>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</si>
  <si>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</si>
  <si>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</si>
  <si>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</si>
  <si>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</si>
  <si>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</si>
  <si>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</si>
  <si>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</si>
  <si>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</si>
  <si>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</si>
  <si>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</si>
  <si>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</si>
  <si>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</si>
  <si>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</si>
  <si>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</si>
  <si>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</si>
  <si>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</si>
  <si>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</si>
  <si>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</si>
  <si>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</si>
  <si>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</si>
  <si>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</si>
  <si>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</si>
  <si>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</si>
  <si>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</si>
  <si>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</si>
  <si>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</si>
  <si>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</si>
  <si>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</si>
  <si>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</si>
  <si>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</si>
  <si>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</si>
  <si>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</si>
  <si>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</si>
  <si>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</si>
  <si>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</si>
  <si>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</si>
  <si>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</si>
  <si>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</si>
  <si>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</si>
  <si>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</si>
  <si>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</si>
  <si>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</si>
  <si>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</si>
  <si>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</si>
  <si>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</si>
  <si>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</si>
  <si>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</si>
  <si>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</si>
  <si>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</si>
  <si>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</si>
  <si>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</si>
  <si>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</si>
  <si>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</si>
  <si>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</si>
  <si>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</si>
  <si>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</si>
  <si>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</si>
  <si>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</si>
  <si>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</si>
  <si>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</si>
  <si>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</si>
  <si>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</si>
  <si>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</si>
  <si>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</si>
  <si>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</si>
  <si>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</si>
  <si>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</si>
  <si>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</si>
  <si>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</si>
  <si>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</si>
  <si>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</si>
  <si>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</si>
  <si>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</si>
  <si>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</si>
  <si>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</si>
  <si>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</si>
  <si>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</si>
  <si>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</si>
  <si>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</si>
  <si>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</si>
  <si>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</si>
  <si>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</si>
  <si>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</si>
  <si>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</si>
  <si>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</si>
  <si>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</si>
  <si>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</si>
  <si>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</si>
  <si>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</si>
  <si>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</si>
  <si>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</si>
  <si>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</si>
  <si>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</si>
  <si>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</si>
  <si>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</si>
  <si>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</si>
  <si>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</si>
  <si>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</si>
  <si>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</si>
  <si>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</si>
  <si>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</si>
  <si>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</si>
  <si>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</si>
  <si>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</si>
  <si>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</si>
  <si>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</si>
  <si>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</si>
  <si>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</si>
  <si>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</si>
  <si>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</si>
  <si>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</si>
  <si>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</si>
  <si>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</si>
  <si>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</si>
  <si>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</si>
  <si>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</si>
  <si>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</si>
  <si>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</si>
  <si>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</si>
  <si>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</si>
  <si>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</si>
  <si>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</si>
  <si>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</si>
  <si>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</si>
  <si>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</si>
  <si>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</si>
  <si>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</si>
  <si>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</si>
  <si>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</si>
  <si>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</si>
  <si>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</si>
  <si>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</si>
  <si>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</si>
  <si>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</si>
  <si>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</si>
  <si>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</si>
  <si>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</si>
  <si>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</si>
  <si>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</si>
  <si>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</si>
  <si>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</si>
  <si>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</si>
  <si>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</si>
  <si>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</si>
  <si>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</si>
  <si>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</si>
  <si>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</si>
  <si>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</si>
  <si>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</si>
  <si>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</si>
  <si>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</si>
  <si>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</si>
  <si>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</si>
  <si>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</si>
  <si>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</si>
  <si>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</si>
  <si>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</si>
  <si>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</si>
  <si>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</si>
  <si>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</si>
  <si>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</si>
  <si>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</si>
  <si>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</si>
  <si>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</si>
  <si>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</si>
  <si>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</si>
  <si>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</si>
  <si>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</si>
  <si>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</si>
  <si>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</si>
  <si>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</si>
  <si>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</si>
  <si>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</si>
  <si>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</si>
  <si>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</si>
  <si>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</si>
  <si>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</si>
  <si>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</si>
  <si>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</si>
  <si>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</si>
  <si>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</si>
  <si>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</si>
  <si>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</si>
  <si>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</si>
  <si>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</si>
  <si>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</si>
  <si>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</si>
  <si>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</si>
  <si>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</si>
  <si>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</si>
  <si>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</si>
  <si>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</si>
  <si>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</si>
  <si>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</si>
  <si>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</si>
  <si>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</si>
  <si>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</si>
  <si>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</si>
  <si>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</si>
  <si>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</si>
  <si>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</si>
  <si>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</si>
  <si>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</si>
  <si>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</si>
  <si>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</si>
  <si>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</si>
  <si>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</si>
  <si>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</si>
  <si>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</si>
  <si>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</si>
  <si>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</si>
  <si>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</si>
  <si>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</si>
  <si>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</si>
  <si>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</si>
  <si>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</si>
  <si>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</si>
  <si>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</si>
  <si>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</si>
  <si>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</si>
  <si>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</si>
  <si>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</si>
  <si>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</si>
  <si>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</si>
  <si>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</si>
  <si>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</si>
  <si>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</si>
  <si>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</si>
  <si>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</si>
  <si>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</si>
  <si>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</si>
  <si>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</si>
  <si>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</si>
  <si>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</si>
  <si>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</si>
  <si>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</si>
  <si>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</si>
  <si>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</si>
  <si>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</si>
  <si>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</si>
  <si>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</si>
  <si>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</si>
  <si>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</si>
  <si>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</si>
  <si>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</si>
  <si>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</si>
  <si>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</si>
  <si>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</si>
  <si>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</si>
  <si>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</si>
  <si>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</si>
  <si>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</si>
  <si>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</si>
  <si>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</si>
  <si>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</si>
  <si>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</si>
  <si>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</si>
  <si>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</si>
  <si>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</si>
  <si>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</si>
  <si>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</si>
  <si>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</si>
  <si>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</si>
  <si>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</si>
  <si>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</si>
  <si>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</si>
  <si>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</si>
  <si>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</si>
  <si>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</si>
  <si>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</si>
  <si>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</si>
  <si>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</si>
  <si>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</si>
  <si>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</si>
  <si>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</si>
  <si>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</si>
  <si>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</si>
  <si>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</si>
  <si>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</si>
  <si>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</si>
  <si>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</si>
  <si>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</si>
  <si>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</si>
  <si>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</si>
  <si>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</si>
  <si>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</si>
  <si>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</si>
  <si>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</si>
  <si>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</si>
  <si>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</si>
  <si>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</si>
  <si>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</si>
  <si>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</si>
  <si>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</si>
  <si>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</si>
  <si>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</si>
  <si>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</si>
  <si>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</si>
  <si>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</si>
  <si>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</si>
  <si>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</si>
  <si>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</si>
  <si>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</si>
  <si>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</si>
  <si>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</si>
  <si>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</si>
  <si>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</si>
  <si>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</si>
  <si>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</si>
  <si>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</si>
  <si>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</si>
  <si>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</si>
  <si>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</si>
  <si>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</si>
  <si>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</si>
  <si>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</si>
  <si>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</si>
  <si>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</si>
  <si>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</si>
  <si>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</si>
  <si>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</si>
  <si>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</si>
  <si>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</si>
  <si>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</si>
  <si>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</si>
  <si>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</si>
  <si>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</si>
  <si>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</si>
  <si>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</si>
  <si>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</si>
  <si>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</si>
  <si>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</si>
  <si>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</si>
  <si>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</si>
  <si>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</si>
  <si>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</si>
  <si>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</si>
  <si>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</si>
  <si>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</si>
  <si>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</si>
  <si>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</si>
  <si>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</si>
  <si>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</si>
  <si>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</si>
  <si>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</si>
  <si>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</si>
  <si>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</si>
  <si>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</si>
  <si>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</si>
  <si>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</si>
  <si>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</si>
  <si>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</si>
  <si>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</si>
  <si>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</si>
  <si>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</si>
  <si>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</si>
  <si>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</si>
  <si>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</si>
  <si>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</si>
  <si>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</si>
  <si>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</si>
  <si>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</si>
  <si>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</si>
  <si>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</si>
  <si>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</si>
  <si>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</si>
  <si>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</si>
  <si>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</si>
  <si>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</si>
  <si>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</si>
  <si>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</si>
  <si>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</si>
  <si>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</si>
  <si>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</si>
  <si>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</si>
  <si>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</si>
  <si>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</si>
  <si>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</si>
  <si>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</si>
  <si>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</si>
  <si>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</si>
  <si>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</si>
  <si>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</si>
  <si>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</si>
  <si>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</si>
  <si>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</si>
  <si>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</si>
  <si>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</si>
  <si>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</si>
  <si>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</si>
  <si>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</si>
  <si>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</si>
  <si>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</si>
  <si>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</si>
  <si>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</si>
  <si>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</si>
  <si>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</si>
  <si>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</si>
  <si>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</si>
  <si>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</si>
  <si>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</si>
  <si>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</si>
  <si>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</si>
  <si>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</si>
  <si>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</si>
  <si>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</si>
  <si>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</si>
  <si>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</si>
  <si>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</si>
  <si>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</si>
  <si>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</si>
  <si>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</si>
  <si>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</si>
  <si>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</si>
  <si>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</si>
  <si>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</si>
  <si>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</si>
  <si>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</si>
  <si>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</si>
  <si>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</si>
  <si>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</si>
  <si>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</si>
  <si>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</si>
  <si>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</si>
  <si>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</si>
  <si>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</si>
  <si>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</si>
  <si>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</si>
  <si>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</si>
  <si>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</si>
  <si>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</si>
  <si>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</si>
  <si>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</si>
  <si>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</si>
  <si>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</si>
  <si>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</si>
  <si>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</si>
  <si>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</si>
  <si>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</si>
  <si>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</si>
  <si>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</si>
  <si>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</si>
  <si>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</si>
  <si>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</si>
  <si>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</si>
  <si>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</si>
  <si>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</si>
  <si>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</si>
  <si>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</si>
  <si>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</si>
  <si>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</si>
  <si>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</si>
  <si>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</si>
  <si>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</si>
  <si>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</si>
  <si>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</si>
  <si>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</si>
  <si>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</si>
  <si>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</si>
  <si>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</si>
  <si>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</si>
  <si>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</si>
  <si>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</si>
  <si>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</si>
  <si>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</si>
  <si>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</si>
  <si>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</si>
  <si>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</si>
  <si>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</si>
  <si>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</si>
  <si>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</si>
  <si>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</si>
  <si>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</si>
  <si>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</si>
  <si>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</si>
  <si>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</si>
  <si>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</si>
  <si>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</si>
  <si>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</si>
  <si>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</si>
  <si>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</si>
  <si>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</si>
  <si>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</si>
  <si>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</si>
  <si>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</si>
  <si>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</si>
  <si>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</si>
  <si>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</si>
  <si>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</si>
  <si>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</si>
  <si>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</si>
  <si>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</si>
  <si>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</si>
  <si>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</si>
  <si>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</si>
  <si>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</si>
  <si>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</si>
  <si>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</si>
  <si>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</si>
  <si>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</si>
  <si>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</si>
  <si>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</si>
  <si>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</si>
  <si>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</si>
  <si>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</si>
  <si>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</si>
  <si>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</si>
  <si>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</si>
  <si>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</si>
  <si>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</si>
  <si>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</si>
  <si>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</si>
  <si>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</si>
  <si>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</si>
  <si>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</si>
  <si>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</si>
  <si>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</si>
  <si>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</si>
  <si>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</si>
  <si>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</si>
  <si>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</si>
  <si>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</si>
  <si>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</si>
  <si>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</si>
  <si>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</si>
  <si>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</si>
  <si>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</si>
  <si>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</si>
  <si>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</si>
  <si>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</si>
  <si>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</si>
  <si>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</si>
  <si>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</si>
  <si>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</si>
  <si>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</si>
  <si>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</si>
  <si>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</si>
  <si>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</si>
  <si>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</si>
  <si>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</si>
  <si>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</si>
  <si>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</si>
  <si>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</si>
  <si>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</si>
  <si>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</si>
  <si>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</si>
  <si>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</si>
  <si>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</si>
  <si>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</si>
  <si>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</si>
  <si>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</si>
  <si>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</si>
  <si>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</si>
  <si>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</si>
  <si>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</si>
  <si>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</si>
  <si>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</si>
  <si>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</si>
  <si>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</si>
  <si>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</si>
  <si>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</si>
  <si>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</si>
  <si>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</si>
  <si>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</si>
  <si>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</si>
  <si>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</si>
  <si>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</si>
  <si>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</si>
  <si>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</si>
  <si>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</si>
  <si>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</si>
  <si>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</si>
  <si>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</si>
  <si>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</si>
  <si>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</si>
  <si>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</si>
  <si>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</si>
  <si>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</si>
  <si>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</si>
  <si>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</si>
  <si>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</si>
  <si>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</si>
  <si>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</si>
  <si>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</si>
  <si>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</si>
  <si>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</si>
  <si>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</si>
  <si>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</si>
  <si>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</si>
  <si>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</si>
  <si>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</si>
  <si>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</si>
  <si>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</si>
  <si>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</si>
  <si>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</si>
  <si>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</si>
  <si>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</si>
  <si>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</si>
  <si>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</si>
  <si>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</si>
  <si>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</si>
  <si>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</si>
  <si>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</si>
  <si>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</si>
  <si>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</si>
  <si>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</si>
  <si>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</si>
  <si>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</si>
  <si>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</si>
  <si>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</si>
  <si>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</si>
  <si>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</si>
  <si>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</si>
  <si>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</si>
  <si>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</si>
  <si>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</si>
  <si>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</si>
  <si>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</si>
  <si>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</si>
  <si>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</si>
  <si>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</si>
  <si>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</si>
  <si>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</si>
  <si>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</si>
  <si>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</si>
  <si>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</si>
  <si>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</si>
  <si>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</si>
  <si>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</si>
  <si>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</si>
  <si>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</si>
  <si>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</si>
  <si>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</si>
  <si>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</si>
  <si>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</si>
  <si>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</si>
  <si>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</si>
  <si>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</si>
  <si>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</si>
  <si>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</si>
  <si>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</si>
  <si>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</si>
  <si>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</si>
  <si>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</si>
  <si>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</si>
  <si>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</si>
  <si>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</si>
  <si>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</si>
  <si>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</si>
  <si>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</si>
  <si>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</si>
  <si>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</si>
  <si>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</si>
  <si>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</si>
  <si>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</si>
  <si>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</si>
  <si>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</si>
  <si>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</si>
  <si>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</si>
  <si>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</si>
  <si>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</si>
  <si>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</si>
  <si>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</si>
  <si>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</si>
  <si>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</si>
  <si>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</si>
  <si>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</si>
  <si>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</si>
  <si>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</si>
  <si>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</si>
  <si>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</si>
  <si>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</si>
  <si>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</si>
  <si>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</si>
  <si>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</si>
  <si>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</si>
  <si>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</si>
  <si>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</si>
  <si>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</si>
  <si>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</si>
  <si>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</si>
  <si>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</si>
  <si>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</si>
  <si>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</si>
  <si>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</si>
  <si>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</si>
  <si>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</si>
  <si>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</si>
  <si>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</si>
  <si>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</si>
  <si>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</si>
  <si>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</si>
  <si>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</si>
  <si>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</si>
  <si>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</si>
  <si>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</si>
  <si>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</si>
  <si>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</si>
  <si>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</si>
  <si>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</si>
  <si>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</si>
  <si>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</si>
  <si>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</si>
  <si>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</si>
  <si>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</si>
  <si>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</si>
  <si>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</si>
  <si>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</si>
  <si>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</si>
  <si>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</si>
  <si>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</si>
  <si>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</si>
  <si>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</si>
  <si>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</si>
  <si>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</si>
  <si>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</si>
  <si>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</si>
  <si>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</si>
  <si>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</si>
  <si>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</si>
  <si>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</si>
  <si>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</si>
  <si>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</si>
  <si>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</si>
  <si>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</si>
  <si>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</si>
  <si>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</si>
  <si>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</si>
  <si>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</si>
  <si>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</si>
  <si>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</si>
  <si>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</si>
  <si>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</si>
  <si>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</si>
  <si>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</si>
  <si>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</si>
  <si>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</si>
  <si>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</si>
  <si>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</si>
  <si>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</si>
  <si>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</si>
  <si>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</si>
  <si>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</si>
  <si>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</si>
  <si>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</si>
  <si>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</si>
  <si>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</si>
  <si>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</si>
  <si>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</si>
  <si>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</si>
  <si>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</si>
  <si>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</si>
  <si>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</si>
  <si>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</si>
  <si>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</si>
  <si>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</si>
  <si>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</si>
  <si>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</si>
  <si>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</si>
  <si>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</si>
  <si>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</si>
  <si>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</si>
  <si>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</si>
  <si>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</si>
  <si>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</si>
  <si>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</si>
  <si>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</si>
  <si>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</si>
  <si>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</si>
  <si>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</si>
  <si>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</si>
  <si>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</si>
  <si>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</si>
  <si>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</si>
  <si>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</si>
  <si>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</si>
  <si>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</si>
  <si>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</si>
  <si>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</si>
  <si>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</si>
  <si>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</si>
  <si>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</si>
  <si>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</si>
  <si>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</si>
  <si>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</si>
  <si>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</si>
  <si>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</si>
  <si>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</si>
  <si>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</si>
  <si>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</si>
  <si>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</si>
  <si>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</si>
  <si>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</si>
  <si>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</si>
  <si>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</si>
  <si>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</si>
  <si>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</si>
  <si>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</si>
  <si>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</si>
  <si>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</si>
  <si>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</si>
  <si>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</si>
  <si>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</si>
  <si>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</si>
  <si>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</si>
  <si>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</si>
  <si>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</si>
  <si>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</si>
  <si>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</si>
  <si>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</si>
  <si>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</si>
  <si>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</si>
  <si>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</si>
  <si>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</si>
  <si>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</si>
  <si>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</si>
  <si>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</si>
  <si>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</si>
  <si>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</si>
  <si>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</si>
  <si>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</si>
  <si>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</si>
  <si>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</si>
  <si>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</si>
  <si>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</si>
  <si>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</si>
  <si>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</si>
  <si>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</si>
  <si>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</si>
  <si>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</si>
  <si>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</si>
  <si>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</si>
  <si>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</si>
  <si>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</si>
  <si>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</si>
  <si>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</si>
  <si>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</si>
  <si>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</si>
  <si>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</si>
  <si>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</si>
  <si>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</si>
  <si>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</si>
  <si>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</si>
  <si>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</si>
  <si>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</si>
  <si>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</si>
  <si>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</si>
  <si>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</si>
  <si>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</si>
  <si>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</si>
  <si>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</si>
  <si>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</si>
  <si>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</si>
  <si>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</si>
  <si>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</si>
  <si>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</si>
  <si>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</si>
  <si>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</si>
  <si>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</si>
  <si>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</si>
  <si>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</si>
  <si>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</si>
  <si>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</si>
  <si>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</si>
  <si>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</si>
  <si>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</si>
  <si>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</si>
  <si>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</si>
  <si>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</si>
  <si>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</si>
  <si>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</si>
  <si>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</si>
  <si>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</si>
  <si>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</si>
  <si>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</si>
  <si>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</si>
  <si>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</si>
  <si>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</si>
  <si>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</si>
  <si>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</si>
  <si>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</si>
  <si>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</si>
  <si>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</si>
  <si>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</si>
  <si>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</si>
  <si>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</si>
  <si>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</si>
  <si>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</si>
  <si>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</si>
  <si>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</si>
  <si>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</si>
  <si>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</si>
  <si>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</si>
  <si>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</si>
  <si>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</si>
  <si>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</si>
  <si>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</si>
  <si>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</si>
  <si>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</si>
  <si>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</si>
  <si>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</si>
  <si>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</si>
  <si>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</si>
  <si>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</si>
  <si>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</si>
  <si>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</si>
  <si>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</si>
  <si>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</si>
  <si>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</si>
  <si>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</si>
  <si>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</si>
  <si>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</si>
  <si>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</si>
  <si>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</si>
  <si>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</si>
  <si>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</si>
  <si>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</si>
  <si>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</si>
  <si>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</si>
  <si>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</si>
  <si>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</si>
  <si>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</si>
  <si>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</si>
  <si>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</si>
  <si>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</si>
  <si>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</si>
  <si>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</si>
  <si>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</si>
  <si>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</si>
  <si>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</si>
  <si>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</si>
  <si>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</si>
  <si>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</si>
  <si>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</si>
  <si>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</si>
  <si>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</si>
  <si>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</si>
  <si>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</si>
  <si>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</si>
  <si>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</si>
  <si>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</si>
  <si>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</si>
  <si>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</si>
  <si>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</si>
  <si>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</si>
  <si>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</si>
  <si>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</si>
  <si>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</si>
  <si>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</si>
  <si>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</si>
  <si>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</si>
  <si>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</si>
  <si>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</si>
  <si>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</si>
  <si>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</si>
  <si>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</si>
  <si>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</si>
  <si>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</si>
  <si>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</si>
  <si>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</si>
  <si>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</si>
  <si>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</si>
  <si>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</si>
  <si>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</si>
  <si>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</si>
  <si>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</si>
  <si>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</si>
  <si>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</si>
  <si>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</si>
  <si>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</si>
  <si>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</si>
  <si>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</si>
  <si>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</si>
  <si>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</si>
  <si>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</si>
  <si>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</si>
  <si>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</si>
  <si>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</si>
  <si>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</si>
  <si>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</si>
  <si>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</si>
  <si>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</si>
  <si>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</si>
  <si>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</si>
  <si>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</si>
  <si>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</si>
  <si>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</si>
  <si>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</si>
  <si>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</si>
  <si>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</si>
  <si>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</si>
  <si>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</si>
  <si>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</si>
  <si>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</si>
  <si>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</si>
  <si>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</si>
  <si>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</si>
  <si>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</si>
  <si>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</si>
  <si>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</si>
  <si>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</si>
  <si>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</si>
  <si>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</si>
  <si>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</si>
  <si>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</si>
  <si>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</si>
  <si>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</si>
  <si>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</si>
  <si>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</si>
  <si>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</si>
  <si>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</si>
  <si>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</si>
  <si>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</si>
  <si>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</si>
  <si>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</si>
  <si>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</si>
  <si>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</si>
  <si>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</si>
  <si>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</si>
  <si>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</si>
  <si>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</si>
  <si>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</si>
  <si>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</si>
  <si>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</si>
  <si>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</si>
  <si>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</si>
  <si>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</si>
  <si>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</si>
  <si>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</si>
  <si>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</si>
  <si>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</si>
  <si>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</si>
  <si>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</si>
  <si>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</si>
  <si>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</si>
  <si>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</si>
  <si>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</si>
  <si>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</si>
  <si>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</si>
  <si>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</si>
  <si>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</si>
  <si>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</si>
  <si>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</si>
  <si>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</si>
  <si>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</si>
  <si>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</si>
  <si>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</si>
  <si>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</si>
  <si>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</si>
  <si>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</si>
  <si>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</si>
  <si>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</si>
  <si>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</si>
  <si>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</si>
  <si>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</si>
  <si>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</si>
  <si>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</si>
  <si>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</si>
  <si>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</si>
  <si>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</si>
  <si>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</si>
  <si>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</si>
  <si>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</si>
  <si>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</si>
  <si>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</si>
  <si>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</si>
  <si>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</si>
  <si>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</si>
  <si>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</si>
  <si>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</si>
  <si>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</si>
  <si>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</si>
  <si>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</si>
  <si>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</si>
  <si>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</si>
  <si>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</si>
  <si>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</si>
  <si>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</si>
  <si>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</si>
  <si>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</si>
  <si>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</si>
  <si>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</si>
  <si>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</si>
  <si>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</si>
  <si>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</si>
  <si>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</si>
  <si>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</si>
  <si>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</si>
  <si>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</si>
  <si>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</si>
  <si>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</si>
  <si>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</si>
  <si>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</si>
  <si>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</si>
  <si>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</si>
  <si>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</si>
  <si>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</si>
  <si>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</si>
  <si>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</si>
  <si>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</si>
  <si>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</si>
  <si>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</si>
  <si>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</si>
  <si>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</si>
  <si>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</si>
  <si>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</si>
  <si>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</si>
  <si>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</si>
  <si>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</si>
  <si>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</si>
  <si>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</si>
  <si>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</si>
  <si>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</si>
  <si>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</si>
  <si>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</si>
  <si>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</si>
  <si>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</si>
  <si>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</si>
  <si>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</si>
  <si>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</si>
  <si>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</si>
  <si>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</si>
  <si>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</si>
  <si>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</si>
  <si>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</si>
  <si>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</si>
  <si>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</si>
  <si>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</si>
  <si>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</si>
  <si>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</si>
  <si>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</si>
  <si>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</si>
  <si>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</si>
  <si>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</si>
  <si>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</si>
  <si>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</si>
  <si>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</si>
  <si>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</si>
  <si>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</si>
  <si>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</si>
  <si>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</si>
  <si>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</si>
  <si>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</si>
  <si>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</si>
  <si>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</si>
  <si>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</si>
  <si>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</si>
  <si>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</si>
  <si>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</si>
  <si>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</si>
  <si>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</si>
  <si>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</si>
  <si>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</si>
  <si>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</si>
  <si>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</si>
  <si>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</si>
  <si>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</si>
  <si>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</si>
  <si>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</si>
  <si>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</si>
  <si>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</si>
  <si>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</si>
  <si>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</si>
  <si>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</si>
  <si>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</si>
  <si>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</si>
  <si>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</si>
  <si>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</si>
  <si>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</si>
  <si>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</si>
  <si>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</si>
  <si>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</si>
  <si>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</si>
  <si>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</si>
  <si>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</si>
  <si>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</si>
  <si>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</si>
  <si>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</si>
  <si>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</si>
  <si>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</si>
  <si>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</si>
  <si>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</si>
  <si>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</si>
  <si>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</si>
  <si>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</si>
  <si>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</si>
  <si>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</si>
  <si>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</si>
  <si>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</si>
  <si>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</si>
  <si>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</si>
  <si>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</si>
  <si>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</si>
  <si>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</si>
  <si>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</si>
  <si>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</si>
  <si>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</si>
  <si>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</si>
  <si>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</si>
  <si>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</si>
  <si>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</si>
  <si>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</si>
  <si>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</si>
  <si>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</si>
  <si>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</si>
  <si>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</si>
  <si>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</si>
  <si>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</si>
  <si>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</si>
  <si>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</si>
  <si>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</si>
  <si>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</si>
  <si>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</si>
  <si>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</si>
  <si>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</si>
  <si>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</si>
  <si>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</si>
  <si>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</si>
  <si>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</si>
  <si>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</si>
  <si>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</si>
  <si>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</si>
  <si>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</si>
  <si>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</si>
  <si>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</si>
  <si>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</si>
  <si>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</si>
  <si>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</si>
  <si>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</si>
  <si>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</si>
  <si>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</si>
  <si>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</si>
  <si>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</si>
  <si>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</si>
  <si>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</si>
  <si>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</si>
  <si>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</si>
  <si>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</si>
  <si>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</si>
  <si>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</si>
  <si>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</si>
  <si>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</si>
  <si>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</si>
  <si>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</si>
  <si>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</si>
  <si>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</si>
  <si>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</si>
  <si>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</si>
  <si>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</si>
  <si>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</si>
  <si>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</si>
  <si>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</si>
  <si>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</si>
  <si>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</si>
  <si>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</si>
  <si>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</si>
  <si>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</si>
  <si>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</si>
  <si>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</si>
  <si>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</si>
  <si>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</si>
  <si>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</si>
  <si>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</si>
  <si>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</si>
  <si>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</si>
  <si>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</si>
  <si>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</si>
  <si>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</si>
  <si>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</si>
  <si>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</si>
  <si>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</si>
  <si>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</si>
  <si>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</si>
  <si>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</si>
  <si>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</si>
  <si>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</si>
  <si>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</si>
  <si>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</si>
  <si>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</si>
  <si>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</si>
  <si>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</si>
  <si>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</si>
  <si>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</si>
  <si>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</si>
  <si>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</si>
  <si>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</si>
  <si>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</si>
  <si>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</si>
  <si>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</si>
  <si>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</si>
  <si>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</si>
  <si>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</si>
  <si>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</si>
  <si>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</si>
  <si>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</si>
  <si>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</si>
  <si>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</si>
  <si>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</si>
  <si>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</si>
  <si>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</si>
  <si>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</si>
  <si>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</si>
  <si>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</si>
  <si>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</si>
  <si>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</si>
  <si>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</si>
  <si>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</si>
  <si>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</si>
  <si>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</si>
  <si>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</si>
  <si>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</si>
  <si>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</si>
  <si>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</si>
  <si>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</si>
  <si>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</si>
  <si>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</si>
  <si>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</si>
  <si>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</si>
  <si>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</si>
  <si>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</si>
  <si>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</si>
  <si>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</si>
  <si>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</si>
  <si>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</si>
  <si>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</si>
  <si>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</si>
  <si>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</si>
  <si>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</si>
  <si>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</si>
  <si>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</si>
  <si>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</si>
  <si>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</si>
  <si>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</si>
  <si>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</si>
  <si>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</si>
  <si>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</si>
  <si>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</si>
  <si>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</si>
  <si>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</si>
  <si>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</si>
  <si>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</si>
  <si>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</si>
  <si>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</si>
  <si>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</si>
  <si>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</si>
  <si>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</si>
  <si>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</si>
  <si>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</si>
  <si>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</si>
  <si>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</si>
  <si>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</si>
  <si>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</si>
  <si>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</si>
  <si>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</si>
  <si>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</si>
  <si>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</si>
  <si>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</si>
  <si>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</si>
  <si>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</si>
  <si>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</si>
  <si>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</si>
  <si>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</si>
  <si>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</si>
  <si>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</si>
  <si>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</si>
  <si>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</si>
  <si>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</si>
  <si>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</si>
  <si>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</si>
  <si>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</si>
  <si>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</si>
  <si>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</si>
  <si>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</si>
  <si>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</si>
  <si>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</si>
  <si>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</si>
  <si>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</si>
  <si>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</si>
  <si>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</si>
  <si>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</si>
  <si>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</si>
  <si>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</si>
  <si>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</si>
  <si>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</si>
  <si>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</si>
  <si>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</si>
  <si>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</si>
  <si>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</si>
  <si>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</si>
  <si>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</si>
  <si>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</si>
  <si>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</si>
  <si>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</si>
  <si>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</si>
  <si>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</si>
  <si>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</si>
  <si>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</si>
  <si>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</si>
  <si>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</si>
  <si>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</si>
  <si>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</si>
  <si>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</si>
  <si>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</si>
  <si>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</si>
  <si>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</si>
  <si>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</si>
  <si>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</si>
  <si>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</si>
  <si>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</si>
  <si>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</si>
  <si>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</si>
  <si>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</si>
  <si>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</si>
  <si>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</si>
  <si>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</si>
  <si>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</si>
  <si>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</si>
  <si>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</si>
  <si>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</si>
  <si>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</si>
  <si>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</si>
  <si>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</si>
  <si>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</si>
  <si>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</si>
  <si>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</si>
  <si>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</si>
  <si>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</si>
  <si>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</si>
  <si>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</si>
  <si>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</si>
  <si>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</si>
  <si>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</si>
  <si>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</si>
  <si>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</si>
  <si>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</si>
  <si>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</si>
  <si>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</si>
  <si>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</si>
  <si>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</si>
  <si>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</si>
  <si>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</si>
  <si>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</si>
  <si>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</si>
  <si>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</si>
  <si>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</si>
  <si>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</si>
  <si>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</si>
  <si>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</si>
  <si>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</si>
  <si>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</si>
  <si>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</si>
  <si>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</si>
  <si>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</si>
  <si>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</si>
  <si>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</si>
  <si>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</si>
  <si>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</si>
  <si>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</si>
  <si>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</si>
  <si>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</si>
  <si>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</si>
  <si>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</si>
  <si>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</si>
  <si>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</si>
  <si>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</si>
  <si>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</si>
  <si>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</si>
  <si>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</si>
  <si>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</si>
  <si>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</si>
  <si>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</si>
  <si>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</si>
  <si>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</si>
  <si>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</si>
  <si>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</si>
  <si>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</si>
  <si>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</si>
  <si>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</si>
  <si>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</si>
  <si>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</si>
  <si>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</si>
  <si>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</si>
  <si>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</si>
  <si>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</si>
  <si>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</si>
  <si>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</si>
  <si>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</si>
  <si>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</si>
  <si>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</si>
  <si>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</si>
  <si>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</si>
  <si>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</si>
  <si>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</si>
  <si>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</si>
  <si>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</si>
  <si>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</si>
  <si>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</si>
  <si>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</si>
  <si>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</si>
  <si>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</si>
  <si>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</si>
  <si>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</si>
  <si>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</si>
  <si>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</si>
  <si>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</si>
  <si>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</si>
  <si>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</si>
  <si>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</si>
  <si>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</si>
  <si>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</si>
  <si>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</si>
  <si>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</si>
  <si>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</si>
  <si>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</si>
  <si>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</si>
  <si>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</si>
  <si>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</si>
  <si>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</si>
  <si>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</si>
  <si>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</si>
  <si>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</si>
  <si>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</si>
  <si>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</si>
  <si>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</si>
  <si>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</si>
  <si>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</si>
  <si>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</si>
  <si>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</si>
  <si>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</si>
  <si>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</si>
  <si>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</si>
  <si>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</si>
  <si>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</si>
  <si>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</si>
  <si>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</si>
  <si>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</si>
  <si>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</si>
  <si>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</si>
  <si>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</si>
  <si>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</si>
  <si>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</si>
  <si>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</si>
  <si>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</si>
  <si>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</si>
  <si>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</si>
  <si>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</si>
  <si>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</si>
  <si>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</si>
  <si>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</si>
  <si>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</si>
  <si>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</si>
  <si>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</si>
  <si>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</si>
  <si>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</si>
  <si>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</si>
  <si>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</si>
  <si>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</si>
  <si>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</si>
  <si>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</si>
  <si>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</si>
  <si>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</si>
  <si>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</si>
  <si>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</si>
  <si>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</si>
  <si>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</si>
  <si>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</si>
  <si>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</si>
  <si>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</si>
  <si>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</si>
  <si>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</si>
  <si>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</si>
  <si>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</si>
  <si>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</si>
  <si>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</si>
  <si>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</si>
  <si>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</si>
  <si>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</si>
  <si>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</si>
  <si>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</si>
  <si>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</si>
  <si>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</si>
  <si>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</si>
  <si>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</si>
  <si>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</si>
  <si>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</si>
  <si>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</si>
  <si>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</si>
  <si>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</si>
  <si>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</si>
  <si>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</si>
  <si>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</si>
  <si>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</si>
  <si>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</si>
  <si>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</si>
  <si>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</si>
  <si>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</si>
  <si>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</si>
  <si>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</si>
  <si>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</si>
  <si>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</si>
  <si>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</si>
  <si>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</si>
  <si>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</si>
  <si>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</si>
  <si>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</si>
  <si>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</si>
  <si>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</si>
  <si>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</si>
  <si>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</si>
  <si>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</si>
  <si>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</si>
  <si>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</si>
  <si>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</si>
  <si>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</si>
  <si>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</si>
  <si>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</si>
  <si>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</si>
  <si>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</si>
  <si>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</si>
  <si>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</si>
  <si>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</si>
  <si>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</si>
  <si>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</si>
  <si>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</si>
  <si>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</si>
  <si>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</si>
  <si>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</si>
  <si>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</si>
  <si>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</si>
  <si>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</si>
  <si>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</si>
  <si>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</si>
  <si>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</si>
  <si>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</si>
  <si>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</si>
  <si>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</si>
  <si>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</si>
  <si>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</si>
  <si>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</si>
  <si>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</si>
  <si>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</si>
  <si>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</si>
  <si>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</si>
  <si>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</si>
  <si>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</si>
  <si>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</si>
  <si>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</si>
  <si>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</si>
  <si>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</si>
  <si>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</si>
  <si>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</si>
  <si>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</si>
  <si>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</si>
  <si>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</si>
  <si>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</si>
  <si>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</si>
  <si>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</si>
  <si>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</si>
  <si>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</si>
  <si>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</si>
  <si>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</si>
  <si>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</si>
  <si>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</si>
  <si>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</si>
  <si>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</si>
  <si>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</si>
  <si>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</si>
  <si>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</si>
  <si>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</si>
  <si>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</si>
  <si>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</si>
  <si>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</si>
  <si>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</si>
  <si>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</si>
  <si>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</si>
  <si>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</si>
  <si>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</si>
  <si>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</si>
  <si>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</si>
  <si>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</si>
  <si>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</si>
  <si>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</si>
  <si>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</si>
  <si>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</si>
  <si>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</si>
  <si>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</si>
  <si>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</si>
  <si>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</si>
  <si>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</si>
  <si>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</si>
  <si>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</si>
  <si>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</si>
  <si>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</si>
  <si>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</si>
  <si>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</si>
  <si>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</si>
  <si>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</si>
  <si>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</si>
  <si>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</si>
  <si>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</si>
  <si>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</si>
  <si>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</si>
  <si>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</si>
  <si>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</si>
  <si>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</si>
  <si>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</si>
  <si>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</si>
  <si>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</si>
  <si>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</si>
  <si>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</si>
  <si>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</si>
  <si>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</si>
  <si>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</si>
  <si>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</si>
  <si>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</si>
  <si>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</si>
  <si>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</si>
  <si>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</si>
  <si>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</si>
  <si>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</si>
  <si>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</si>
  <si>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</si>
  <si>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</si>
  <si>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</si>
  <si>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</si>
  <si>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</si>
  <si>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</si>
  <si>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</si>
  <si>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</si>
  <si>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</si>
  <si>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</si>
  <si>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</si>
  <si>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</si>
  <si>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</si>
  <si>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</si>
  <si>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</si>
  <si>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</si>
  <si>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</si>
  <si>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</si>
  <si>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</si>
  <si>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</si>
  <si>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</si>
  <si>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</si>
  <si>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</si>
  <si>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</si>
  <si>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</si>
  <si>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</si>
  <si>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</si>
  <si>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</si>
  <si>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</si>
  <si>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</si>
  <si>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</si>
  <si>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</si>
  <si>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</si>
  <si>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</si>
  <si>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</si>
  <si>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</si>
  <si>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</si>
  <si>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</si>
  <si>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</si>
  <si>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</si>
  <si>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</si>
  <si>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</si>
  <si>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</si>
  <si>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</si>
  <si>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</si>
  <si>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</si>
  <si>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</si>
  <si>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</si>
  <si>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</si>
  <si>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</si>
  <si>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</si>
  <si>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</si>
  <si>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</si>
  <si>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</si>
  <si>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</si>
  <si>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</si>
  <si>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</si>
  <si>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</si>
  <si>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</si>
  <si>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</si>
  <si>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</si>
  <si>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</si>
  <si>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</si>
  <si>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</si>
  <si>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</si>
  <si>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</si>
  <si>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</si>
  <si>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</si>
  <si>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</si>
  <si>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</si>
  <si>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</si>
  <si>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</si>
  <si>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</si>
  <si>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</si>
  <si>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</si>
  <si>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</si>
  <si>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</si>
  <si>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</si>
  <si>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</si>
  <si>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</si>
  <si>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</si>
  <si>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</si>
  <si>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</si>
  <si>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</si>
  <si>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</si>
  <si>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</si>
  <si>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</si>
  <si>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</si>
  <si>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</si>
  <si>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</si>
  <si>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</si>
  <si>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</si>
  <si>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</si>
  <si>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</si>
  <si>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</si>
  <si>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</si>
  <si>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</si>
  <si>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</si>
  <si>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</si>
  <si>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</si>
  <si>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</si>
  <si>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</si>
  <si>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</si>
  <si>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</si>
  <si>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</si>
  <si>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</si>
  <si>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</si>
  <si>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</si>
  <si>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</si>
  <si>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</si>
  <si>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</si>
  <si>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</si>
  <si>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</si>
  <si>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</si>
  <si>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</si>
  <si>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</si>
  <si>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</si>
  <si>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</si>
  <si>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</si>
  <si>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</si>
  <si>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</si>
  <si>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</si>
  <si>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</si>
  <si>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</si>
  <si>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</si>
  <si>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</si>
  <si>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</si>
  <si>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</si>
  <si>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</si>
  <si>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</si>
  <si>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</si>
  <si>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</si>
  <si>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</si>
  <si>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</si>
  <si>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</si>
  <si>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</si>
  <si>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</si>
  <si>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</si>
  <si>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</si>
  <si>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</si>
  <si>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</si>
  <si>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</si>
  <si>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</si>
  <si>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</si>
  <si>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</si>
  <si>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</si>
  <si>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</si>
  <si>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</si>
  <si>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</si>
  <si>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</si>
  <si>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</si>
  <si>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</si>
  <si>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</si>
  <si>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</si>
  <si>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</si>
  <si>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</si>
  <si>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</si>
  <si>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</si>
  <si>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</si>
  <si>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</si>
  <si>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</si>
  <si>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</si>
  <si>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</si>
  <si>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</si>
  <si>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</si>
  <si>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</si>
  <si>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</si>
  <si>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</si>
  <si>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</si>
  <si>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</si>
  <si>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</si>
  <si>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</si>
  <si>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</si>
  <si>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</si>
  <si>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</si>
  <si>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</si>
  <si>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</si>
  <si>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</si>
  <si>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</si>
  <si>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</si>
  <si>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</si>
  <si>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</si>
  <si>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</si>
  <si>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</si>
  <si>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</si>
  <si>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</si>
  <si>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</si>
  <si>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</si>
  <si>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</si>
  <si>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</si>
  <si>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</si>
  <si>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</si>
  <si>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</si>
  <si>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</si>
  <si>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</si>
  <si>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</si>
  <si>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</si>
  <si>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</si>
  <si>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</si>
  <si>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</si>
  <si>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</si>
  <si>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</si>
  <si>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</si>
  <si>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</si>
  <si>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</si>
  <si>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</si>
  <si>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</si>
  <si>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</si>
  <si>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</si>
  <si>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</si>
  <si>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</si>
  <si>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</si>
  <si>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</si>
  <si>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</si>
  <si>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</si>
  <si>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</si>
  <si>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</si>
  <si>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</si>
  <si>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</si>
  <si>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</si>
  <si>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</si>
  <si>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</si>
  <si>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</si>
  <si>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</si>
  <si>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</si>
  <si>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</si>
  <si>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</si>
  <si>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</si>
  <si>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</si>
  <si>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</si>
  <si>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</si>
  <si>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</si>
  <si>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</si>
  <si>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</si>
  <si>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</si>
  <si>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</si>
  <si>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</si>
  <si>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</si>
  <si>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</si>
  <si>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</si>
  <si>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</si>
  <si>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</si>
  <si>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</si>
  <si>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</si>
  <si>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</si>
  <si>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</si>
  <si>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</si>
  <si>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</si>
  <si>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</si>
  <si>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</si>
  <si>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</si>
  <si>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</si>
  <si>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</si>
  <si>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</si>
  <si>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</si>
  <si>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</si>
  <si>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</si>
  <si>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</si>
  <si>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</si>
  <si>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</si>
  <si>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</si>
  <si>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</si>
  <si>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</si>
  <si>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</si>
  <si>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</si>
  <si>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</si>
  <si>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</si>
  <si>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</si>
  <si>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</si>
  <si>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</si>
  <si>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</si>
  <si>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</si>
  <si>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</si>
  <si>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</si>
  <si>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</si>
  <si>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</si>
  <si>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</si>
  <si>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</si>
  <si>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</si>
  <si>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</si>
  <si>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</si>
  <si>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</si>
  <si>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</si>
  <si>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</si>
  <si>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</si>
  <si>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</si>
  <si>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</si>
  <si>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</si>
  <si>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</si>
  <si>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</si>
  <si>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</si>
  <si>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</si>
  <si>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</si>
  <si>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</si>
  <si>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</si>
  <si>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</si>
  <si>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</si>
  <si>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</si>
  <si>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</si>
  <si>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</si>
  <si>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</si>
  <si>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</si>
  <si>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</si>
  <si>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</si>
  <si>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</si>
  <si>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</si>
  <si>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</si>
  <si>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</si>
  <si>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</si>
  <si>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</si>
  <si>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</si>
  <si>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</si>
  <si>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</si>
  <si>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</si>
  <si>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</si>
  <si>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</si>
  <si>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</si>
  <si>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</si>
  <si>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</si>
  <si>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</si>
  <si>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</si>
  <si>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</si>
  <si>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</si>
  <si>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</si>
  <si>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</si>
  <si>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</si>
  <si>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</si>
  <si>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</si>
  <si>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</si>
  <si>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</si>
  <si>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</si>
  <si>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</si>
  <si>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</si>
  <si>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</si>
  <si>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</si>
  <si>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</si>
  <si>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</si>
  <si>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</si>
  <si>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</si>
  <si>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</si>
  <si>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</si>
  <si>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</si>
  <si>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</si>
  <si>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</si>
  <si>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</si>
  <si>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</si>
  <si>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</si>
  <si>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</si>
  <si>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</si>
  <si>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</si>
  <si>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</si>
  <si>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</si>
  <si>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</si>
  <si>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</si>
  <si>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</si>
  <si>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</si>
  <si>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</si>
  <si>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</si>
  <si>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</si>
  <si>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</si>
  <si>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</si>
  <si>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</si>
  <si>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</si>
  <si>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</si>
  <si>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</si>
  <si>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</si>
  <si>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</si>
  <si>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</si>
  <si>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</si>
  <si>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</si>
  <si>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</si>
  <si>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</si>
  <si>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</si>
  <si>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</si>
  <si>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</si>
  <si>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</si>
  <si>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</si>
  <si>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</si>
  <si>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</si>
  <si>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</si>
  <si>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</si>
  <si>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</si>
  <si>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</si>
  <si>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</si>
  <si>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</si>
  <si>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</si>
  <si>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</si>
  <si>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</si>
  <si>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</si>
  <si>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</si>
  <si>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</si>
  <si>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</si>
  <si>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</si>
  <si>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</si>
  <si>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</si>
  <si>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</si>
  <si>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</si>
  <si>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</si>
  <si>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</si>
  <si>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</si>
  <si>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</si>
  <si>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</si>
  <si>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</si>
  <si>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</si>
  <si>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</si>
  <si>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</si>
  <si>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</si>
  <si>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</si>
  <si>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</si>
  <si>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</si>
  <si>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</si>
  <si>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</si>
  <si>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</si>
  <si>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</si>
  <si>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</si>
  <si>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</si>
  <si>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</si>
  <si>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</si>
  <si>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</si>
  <si>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</si>
  <si>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</si>
  <si>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</si>
  <si>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</si>
  <si>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</si>
  <si>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</si>
  <si>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</si>
  <si>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</si>
  <si>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</si>
  <si>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</si>
  <si>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</si>
  <si>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</si>
  <si>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</si>
  <si>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</si>
  <si>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</si>
  <si>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</si>
  <si>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</si>
  <si>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</si>
  <si>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</si>
  <si>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</si>
  <si>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</si>
  <si>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</si>
  <si>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</si>
  <si>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</si>
  <si>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</si>
  <si>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</si>
  <si>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</si>
  <si>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</si>
  <si>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</si>
  <si>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</si>
  <si>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</si>
  <si>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</si>
  <si>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</si>
  <si>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</si>
  <si>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</si>
  <si>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</si>
  <si>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</si>
  <si>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</si>
  <si>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</si>
  <si>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</si>
  <si>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</si>
  <si>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</si>
  <si>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</si>
  <si>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</si>
  <si>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</si>
  <si>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</si>
  <si>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</si>
  <si>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</si>
  <si>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</si>
  <si>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</si>
  <si>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</si>
  <si>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</si>
  <si>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</si>
  <si>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</si>
  <si>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</si>
  <si>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</si>
  <si>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</si>
  <si>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</si>
  <si>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</si>
  <si>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</si>
  <si>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</si>
  <si>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</si>
  <si>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</si>
  <si>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</si>
  <si>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</si>
  <si>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</si>
  <si>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</si>
  <si>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</si>
  <si>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</si>
  <si>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</si>
  <si>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</si>
  <si>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</si>
  <si>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</si>
  <si>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</si>
  <si>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</si>
  <si>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</si>
  <si>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</si>
  <si>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</si>
  <si>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</si>
  <si>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</si>
  <si>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</si>
  <si>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</si>
  <si>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</si>
  <si>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</si>
  <si>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</si>
  <si>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</si>
  <si>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</si>
  <si>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</si>
  <si>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</si>
  <si>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</si>
  <si>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</si>
  <si>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</si>
  <si>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</si>
  <si>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</si>
  <si>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</si>
  <si>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</si>
  <si>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</si>
  <si>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</si>
  <si>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</si>
  <si>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</si>
  <si>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</si>
  <si>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</si>
  <si>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</si>
  <si>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</si>
  <si>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</si>
  <si>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</si>
  <si>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</si>
  <si>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</si>
  <si>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</si>
  <si>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</si>
  <si>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</si>
  <si>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</si>
  <si>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</si>
  <si>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</si>
  <si>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</si>
  <si>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</si>
  <si>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</si>
  <si>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</si>
  <si>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</si>
  <si>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</si>
  <si>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</si>
  <si>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</si>
  <si>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</si>
  <si>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</si>
  <si>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</si>
  <si>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</si>
  <si>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</si>
  <si>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</si>
  <si>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</si>
  <si>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</si>
  <si>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</si>
  <si>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</si>
  <si>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</si>
  <si>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</si>
  <si>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</si>
  <si>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</si>
  <si>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</si>
  <si>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</si>
  <si>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</si>
  <si>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</si>
  <si>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</si>
  <si>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</si>
  <si>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</si>
  <si>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</si>
  <si>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</si>
  <si>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</si>
  <si>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</si>
  <si>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</si>
  <si>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</si>
  <si>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</si>
  <si>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</si>
  <si>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</si>
  <si>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</si>
  <si>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</si>
  <si>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</si>
  <si>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</si>
  <si>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</si>
  <si>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</si>
  <si>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</si>
  <si>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</si>
  <si>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</si>
  <si>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</si>
  <si>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</si>
  <si>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</si>
  <si>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</si>
  <si>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</si>
  <si>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</si>
  <si>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</si>
  <si>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</si>
  <si>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</si>
  <si>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</si>
  <si>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</si>
  <si>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</si>
  <si>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</si>
  <si>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</si>
  <si>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</si>
  <si>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</si>
  <si>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</si>
  <si>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</si>
  <si>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</si>
  <si>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</si>
  <si>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</si>
  <si>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</si>
  <si>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</si>
  <si>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</si>
  <si>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</si>
  <si>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</si>
  <si>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</si>
  <si>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</si>
  <si>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</si>
  <si>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</si>
  <si>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</si>
  <si>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</si>
  <si>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</si>
  <si>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</si>
  <si>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</si>
  <si>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</si>
  <si>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</si>
  <si>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</si>
  <si>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</si>
  <si>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</si>
  <si>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</si>
  <si>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</si>
  <si>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</si>
  <si>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</si>
  <si>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</si>
  <si>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</si>
  <si>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</si>
  <si>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</si>
  <si>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</si>
  <si>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</si>
  <si>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</si>
  <si>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</si>
  <si>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</si>
  <si>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</si>
  <si>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</si>
  <si>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</si>
  <si>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</si>
  <si>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</si>
  <si>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</si>
  <si>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</si>
  <si>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</si>
  <si>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</si>
  <si>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</si>
  <si>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</si>
  <si>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</si>
  <si>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</si>
  <si>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</si>
  <si>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</si>
  <si>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</si>
  <si>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</si>
  <si>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</si>
  <si>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</si>
  <si>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</si>
  <si>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</si>
  <si>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</si>
  <si>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</si>
  <si>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</si>
  <si>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</si>
  <si>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</si>
  <si>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</si>
  <si>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</si>
  <si>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</si>
  <si>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</si>
  <si>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</si>
  <si>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</si>
  <si>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</si>
  <si>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</si>
  <si>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</si>
  <si>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</si>
  <si>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</si>
  <si>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</si>
  <si>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</si>
  <si>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</si>
  <si>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</si>
  <si>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</si>
  <si>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</si>
  <si>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</si>
  <si>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</si>
  <si>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</si>
  <si>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</si>
  <si>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</si>
  <si>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</si>
  <si>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</si>
  <si>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</si>
  <si>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</si>
  <si>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</si>
  <si>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</si>
  <si>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</si>
  <si>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</si>
  <si>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</si>
  <si>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</si>
  <si>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</si>
  <si>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</si>
  <si>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</si>
  <si>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</si>
  <si>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</si>
  <si>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</si>
  <si>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</si>
  <si>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</si>
  <si>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</si>
  <si>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</si>
  <si>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</si>
  <si>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</si>
  <si>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</si>
  <si>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</si>
  <si>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</si>
  <si>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</si>
  <si>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</si>
  <si>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</si>
  <si>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</si>
  <si>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</si>
  <si>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</si>
  <si>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</si>
  <si>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</si>
  <si>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</si>
  <si>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</si>
  <si>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</si>
  <si>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</si>
  <si>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</si>
  <si>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</si>
  <si>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</si>
  <si>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</si>
  <si>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</si>
  <si>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</si>
  <si>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</si>
  <si>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</si>
  <si>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</si>
  <si>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</si>
  <si>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</si>
  <si>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</si>
  <si>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</si>
  <si>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</si>
  <si>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</si>
  <si>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</si>
  <si>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</si>
  <si>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</si>
  <si>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</si>
  <si>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</si>
  <si>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</si>
  <si>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</si>
  <si>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</si>
  <si>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</si>
  <si>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</si>
  <si>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</si>
  <si>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</si>
  <si>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</si>
  <si>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</si>
  <si>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</si>
  <si>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</si>
  <si>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</si>
  <si>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</si>
  <si>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</si>
  <si>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</si>
  <si>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</si>
  <si>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</si>
  <si>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</si>
  <si>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</si>
  <si>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</si>
  <si>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</si>
  <si>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</si>
  <si>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</si>
  <si>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</si>
  <si>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</si>
  <si>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</si>
  <si>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</si>
  <si>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</si>
  <si>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</si>
  <si>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</si>
  <si>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</si>
  <si>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</si>
  <si>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</si>
  <si>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</si>
  <si>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</si>
  <si>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</si>
  <si>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</si>
  <si>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</si>
  <si>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</si>
  <si>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</si>
  <si>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</si>
  <si>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</si>
  <si>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</si>
  <si>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</si>
  <si>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</si>
  <si>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</si>
  <si>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</si>
  <si>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</si>
  <si>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</si>
  <si>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</si>
  <si>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</si>
  <si>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</si>
  <si>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</si>
  <si>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</si>
  <si>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</si>
  <si>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</si>
  <si>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</si>
  <si>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</si>
  <si>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</si>
  <si>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</si>
  <si>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</si>
  <si>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</si>
  <si>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</si>
  <si>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</si>
  <si>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</si>
  <si>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</si>
  <si>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</si>
  <si>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</si>
  <si>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</si>
  <si>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</si>
  <si>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</si>
  <si>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</si>
  <si>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</si>
  <si>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</si>
  <si>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</si>
  <si>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</si>
  <si>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</si>
  <si>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</si>
  <si>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</si>
  <si>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</si>
  <si>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</si>
  <si>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</si>
  <si>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</si>
  <si>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</si>
  <si>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</si>
  <si>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</si>
  <si>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</si>
  <si>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</si>
  <si>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</si>
  <si>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</si>
  <si>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</si>
  <si>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</si>
  <si>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</si>
  <si>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</si>
  <si>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</si>
  <si>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</si>
  <si>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</si>
  <si>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</si>
  <si>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</si>
  <si>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</si>
  <si>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</si>
  <si>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</si>
  <si>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</si>
  <si>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</si>
  <si>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</si>
  <si>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</si>
  <si>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</si>
  <si>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</si>
  <si>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</si>
  <si>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</si>
  <si>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</si>
  <si>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</si>
  <si>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</si>
  <si>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</si>
  <si>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</si>
  <si>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</si>
  <si>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</si>
  <si>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</si>
  <si>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</si>
  <si>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</si>
  <si>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</si>
  <si>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</si>
  <si>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</si>
  <si>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</si>
  <si>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</si>
  <si>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</si>
  <si>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</si>
  <si>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</si>
  <si>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</si>
  <si>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</si>
  <si>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</si>
  <si>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</si>
  <si>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</si>
  <si>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</si>
  <si>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</si>
  <si>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</si>
  <si>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</si>
  <si>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</si>
  <si>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</si>
  <si>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</si>
  <si>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</si>
  <si>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</si>
  <si>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</si>
  <si>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</si>
  <si>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</si>
  <si>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</si>
  <si>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</si>
  <si>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</si>
  <si>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</si>
  <si>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</si>
  <si>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</si>
  <si>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</si>
  <si>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</si>
  <si>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</si>
  <si>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</si>
  <si>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</si>
  <si>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</si>
  <si>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</si>
  <si>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</si>
  <si>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</si>
  <si>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</si>
  <si>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</si>
  <si>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</si>
  <si>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</si>
  <si>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</si>
  <si>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</si>
  <si>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</si>
  <si>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</si>
  <si>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</si>
  <si>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</si>
  <si>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</si>
  <si>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</si>
  <si>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</si>
  <si>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</si>
  <si>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</si>
  <si>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</si>
  <si>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</si>
  <si>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</si>
  <si>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</si>
  <si>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</si>
  <si>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</si>
  <si>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</si>
  <si>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</si>
  <si>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</si>
  <si>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</si>
  <si>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</si>
  <si>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</si>
  <si>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</si>
  <si>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</si>
  <si>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</si>
  <si>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</si>
  <si>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</si>
  <si>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</si>
  <si>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</si>
  <si>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</si>
  <si>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</si>
  <si>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</si>
  <si>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</si>
  <si>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</si>
  <si>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</si>
  <si>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</si>
  <si>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</si>
  <si>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</si>
  <si>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</si>
  <si>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</si>
  <si>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</si>
  <si>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</si>
  <si>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</si>
  <si>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</si>
  <si>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</si>
  <si>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</si>
  <si>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</si>
  <si>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</si>
  <si>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</si>
  <si>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</si>
  <si>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</si>
  <si>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</si>
  <si>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</si>
  <si>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</si>
  <si>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</si>
  <si>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</si>
  <si>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</si>
  <si>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</si>
  <si>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</si>
  <si>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</si>
  <si>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</si>
  <si>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</si>
  <si>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</si>
  <si>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</si>
  <si>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</si>
  <si>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</si>
  <si>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</si>
  <si>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</si>
  <si>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</si>
  <si>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</si>
  <si>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</si>
  <si>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</si>
  <si>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</si>
  <si>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</si>
  <si>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</si>
  <si>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</si>
  <si>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</si>
  <si>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</si>
  <si>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</si>
  <si>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</si>
  <si>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</si>
  <si>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</si>
  <si>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</si>
  <si>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</si>
  <si>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</si>
  <si>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</si>
  <si>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</si>
  <si>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</si>
  <si>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</si>
  <si>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</si>
  <si>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</si>
  <si>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</si>
  <si>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</si>
  <si>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</si>
  <si>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</si>
  <si>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</si>
  <si>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</si>
  <si>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</si>
  <si>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</si>
  <si>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</si>
  <si>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</si>
  <si>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</si>
  <si>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</si>
  <si>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</si>
  <si>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</si>
  <si>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</si>
  <si>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</si>
  <si>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</si>
  <si>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</si>
  <si>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</si>
  <si>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</si>
  <si>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</si>
  <si>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</si>
  <si>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</si>
  <si>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</si>
  <si>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</si>
  <si>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</si>
  <si>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</si>
  <si>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</si>
  <si>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</si>
  <si>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</si>
  <si>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</si>
  <si>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</si>
  <si>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</si>
  <si>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</si>
  <si>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</si>
  <si>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</si>
  <si>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</si>
  <si>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</si>
  <si>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</si>
  <si>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</si>
  <si>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</si>
  <si>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</si>
  <si>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</si>
  <si>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</si>
  <si>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</si>
  <si>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</si>
  <si>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</si>
  <si>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</si>
  <si>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</si>
  <si>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</si>
  <si>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</si>
  <si>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</si>
  <si>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</si>
  <si>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</si>
  <si>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</si>
  <si>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</si>
  <si>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</si>
  <si>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</si>
  <si>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</si>
  <si>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</si>
  <si>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</si>
  <si>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</si>
  <si>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</si>
  <si>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</si>
  <si>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</si>
  <si>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</si>
  <si>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</si>
  <si>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</si>
  <si>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</si>
  <si>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</si>
  <si>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</si>
  <si>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</si>
  <si>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</si>
  <si>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</si>
  <si>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</si>
  <si>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</si>
  <si>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</si>
  <si>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</si>
  <si>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</si>
  <si>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</si>
  <si>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</si>
  <si>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</si>
  <si>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</si>
  <si>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</si>
  <si>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</si>
  <si>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</si>
  <si>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</si>
  <si>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</si>
  <si>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</si>
  <si>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</si>
  <si>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</si>
  <si>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</si>
  <si>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</si>
  <si>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</si>
  <si>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</si>
  <si>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</si>
  <si>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</si>
  <si>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</si>
  <si>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</si>
  <si>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</si>
  <si>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</si>
  <si>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</si>
  <si>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</si>
  <si>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</si>
  <si>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</si>
  <si>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</si>
  <si>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</si>
  <si>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</si>
  <si>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</si>
  <si>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</si>
  <si>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</si>
  <si>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</si>
  <si>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</si>
  <si>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</si>
  <si>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</si>
  <si>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</si>
  <si>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</si>
  <si>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</si>
  <si>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</si>
  <si>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</si>
  <si>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</si>
  <si>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</si>
  <si>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</si>
  <si>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</si>
  <si>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</si>
  <si>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</si>
  <si>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</si>
  <si>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</si>
  <si>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</si>
  <si>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</si>
  <si>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</si>
  <si>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</si>
  <si>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</si>
  <si>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</si>
  <si>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</si>
  <si>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</si>
  <si>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</si>
  <si>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</si>
  <si>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</si>
  <si>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</si>
  <si>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</si>
  <si>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</si>
  <si>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</si>
  <si>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</si>
  <si>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</si>
  <si>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</si>
  <si>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</si>
  <si>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</si>
  <si>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</si>
  <si>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</si>
  <si>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</si>
  <si>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</si>
  <si>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</si>
  <si>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</si>
  <si>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</si>
  <si>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</si>
  <si>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</si>
  <si>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</si>
  <si>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</si>
  <si>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</si>
  <si>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</si>
  <si>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</si>
  <si>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</si>
  <si>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</si>
  <si>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</si>
  <si>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</si>
  <si>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</si>
  <si>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</si>
  <si>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</si>
  <si>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</si>
  <si>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</si>
  <si>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</si>
  <si>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</si>
  <si>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</si>
  <si>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</si>
  <si>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</si>
  <si>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</si>
  <si>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</si>
  <si>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</si>
  <si>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</si>
  <si>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</si>
  <si>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</si>
  <si>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</si>
  <si>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</si>
  <si>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</si>
  <si>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</si>
  <si>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</si>
  <si>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</si>
  <si>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</si>
  <si>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</si>
  <si>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</si>
  <si>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</si>
  <si>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</si>
  <si>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</si>
  <si>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</si>
  <si>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</si>
  <si>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</si>
  <si>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</si>
  <si>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</si>
  <si>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</si>
  <si>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</si>
  <si>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</si>
  <si>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</si>
  <si>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</si>
  <si>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</si>
  <si>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</si>
  <si>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</si>
  <si>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</si>
  <si>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</si>
  <si>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</si>
  <si>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</si>
  <si>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</si>
  <si>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</si>
  <si>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</si>
  <si>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</si>
  <si>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</si>
  <si>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</si>
  <si>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</si>
  <si>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</si>
  <si>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</si>
  <si>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</si>
  <si>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</si>
  <si>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</si>
  <si>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</si>
  <si>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</si>
  <si>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</si>
  <si>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</si>
  <si>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</si>
  <si>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</si>
  <si>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</si>
  <si>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</si>
  <si>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</si>
  <si>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</si>
  <si>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</si>
  <si>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</si>
  <si>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</si>
  <si>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</si>
  <si>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</si>
  <si>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</si>
  <si>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</si>
  <si>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</si>
  <si>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</si>
  <si>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</si>
  <si>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</si>
  <si>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</si>
  <si>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</si>
  <si>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</si>
  <si>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</si>
  <si>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</si>
  <si>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</si>
  <si>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</si>
  <si>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</si>
  <si>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</si>
  <si>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</si>
  <si>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</si>
  <si>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</si>
  <si>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</si>
  <si>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</si>
  <si>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</si>
  <si>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</si>
  <si>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</si>
  <si>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</si>
  <si>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</si>
  <si>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</si>
  <si>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</si>
  <si>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</si>
  <si>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</si>
  <si>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</si>
  <si>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</si>
  <si>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</si>
  <si>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</si>
  <si>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</si>
  <si>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</si>
  <si>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</si>
  <si>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</si>
  <si>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</si>
  <si>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</si>
  <si>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</si>
  <si>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</si>
  <si>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</si>
  <si>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</si>
  <si>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</si>
  <si>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</si>
  <si>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</si>
  <si>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</si>
  <si>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</si>
  <si>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</si>
  <si>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</si>
  <si>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</si>
  <si>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</si>
  <si>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</si>
  <si>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</si>
  <si>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</si>
  <si>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</si>
  <si>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</si>
  <si>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</si>
  <si>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</si>
  <si>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</si>
  <si>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</si>
  <si>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</si>
  <si>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</si>
  <si>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</si>
  <si>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</si>
  <si>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</si>
  <si>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</si>
  <si>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</si>
  <si>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</si>
  <si>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</si>
  <si>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</si>
  <si>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</si>
  <si>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</si>
  <si>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</si>
  <si>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</si>
  <si>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</si>
  <si>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</si>
  <si>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</si>
  <si>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</si>
  <si>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</si>
  <si>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</si>
  <si>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</si>
  <si>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</si>
  <si>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</si>
  <si>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</si>
  <si>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</si>
  <si>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</si>
  <si>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</si>
  <si>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</si>
  <si>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</si>
  <si>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</si>
  <si>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</si>
  <si>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</si>
  <si>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</si>
  <si>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</si>
  <si>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</si>
  <si>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</si>
  <si>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</si>
  <si>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</si>
  <si>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</si>
  <si>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</si>
  <si>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</si>
  <si>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</si>
  <si>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</si>
  <si>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</si>
  <si>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</si>
  <si>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</si>
  <si>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</si>
  <si>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</si>
  <si>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</si>
  <si>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</si>
  <si>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</si>
  <si>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</si>
  <si>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</si>
  <si>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</si>
  <si>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</si>
  <si>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</si>
  <si>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</si>
  <si>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</si>
  <si>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</si>
  <si>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</si>
  <si>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</si>
  <si>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</si>
  <si>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</si>
  <si>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</si>
  <si>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</si>
  <si>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</si>
  <si>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</si>
  <si>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</si>
  <si>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</si>
  <si>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</si>
  <si>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</si>
  <si>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</si>
  <si>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</si>
  <si>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</si>
  <si>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</si>
  <si>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</si>
  <si>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</si>
  <si>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</si>
  <si>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</si>
  <si>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</si>
  <si>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</si>
  <si>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</si>
  <si>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</si>
  <si>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</si>
  <si>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</si>
  <si>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</si>
  <si>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</si>
  <si>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</si>
  <si>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</si>
  <si>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</si>
  <si>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</si>
  <si>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</si>
  <si>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</si>
  <si>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</si>
  <si>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</si>
  <si>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</si>
  <si>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</si>
  <si>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</si>
  <si>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</si>
  <si>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</si>
  <si>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</si>
  <si>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</si>
  <si>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</si>
  <si>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</si>
  <si>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</si>
  <si>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</si>
  <si>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</si>
  <si>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</si>
  <si>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</si>
  <si>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</si>
  <si>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</si>
  <si>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</si>
  <si>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</si>
  <si>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</si>
  <si>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</si>
  <si>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</si>
  <si>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</si>
  <si>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</si>
  <si>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</si>
  <si>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</si>
  <si>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</si>
  <si>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</si>
  <si>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</si>
  <si>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</si>
  <si>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</si>
  <si>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</si>
  <si>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</si>
  <si>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</si>
  <si>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</si>
  <si>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</si>
  <si>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</si>
  <si>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</si>
  <si>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</si>
  <si>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</si>
  <si>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</si>
  <si>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</si>
  <si>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</si>
  <si>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</si>
  <si>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</si>
  <si>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</si>
  <si>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</si>
  <si>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</si>
  <si>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</si>
  <si>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</si>
  <si>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</si>
  <si>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</si>
  <si>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</si>
  <si>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</si>
  <si>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</si>
  <si>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</si>
  <si>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</si>
  <si>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</si>
  <si>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</si>
  <si>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</si>
  <si>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</si>
  <si>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</si>
  <si>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</si>
  <si>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</si>
  <si>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</si>
  <si>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</si>
  <si>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</si>
  <si>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</si>
  <si>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</si>
  <si>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</si>
  <si>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</si>
  <si>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</si>
  <si>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</si>
  <si>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</si>
  <si>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</si>
  <si>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</si>
  <si>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</si>
  <si>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</si>
  <si>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</si>
  <si>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</si>
  <si>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</si>
  <si>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</si>
  <si>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</si>
  <si>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</si>
  <si>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</si>
  <si>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</si>
  <si>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</si>
  <si>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</si>
  <si>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</si>
  <si>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</si>
  <si>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</si>
  <si>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</si>
  <si>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</si>
  <si>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</si>
  <si>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</si>
  <si>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</si>
  <si>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</si>
  <si>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</si>
  <si>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</si>
  <si>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</si>
  <si>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</si>
  <si>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</si>
  <si>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</si>
  <si>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</si>
  <si>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</si>
  <si>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</si>
  <si>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</si>
  <si>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</si>
  <si>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</si>
  <si>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</si>
  <si>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</si>
  <si>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</si>
  <si>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</si>
  <si>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</si>
  <si>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</si>
  <si>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</si>
  <si>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</si>
  <si>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</si>
  <si>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</si>
  <si>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</si>
  <si>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</si>
  <si>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</si>
  <si>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</si>
  <si>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</si>
  <si>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</si>
  <si>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</si>
  <si>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</si>
  <si>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</si>
  <si>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</si>
  <si>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</si>
  <si>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</si>
  <si>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</si>
  <si>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</si>
  <si>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</si>
  <si>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</si>
  <si>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</si>
  <si>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</si>
  <si>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</si>
  <si>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</si>
  <si>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</si>
  <si>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</si>
  <si>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</si>
  <si>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</si>
  <si>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</si>
  <si>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</si>
  <si>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</si>
  <si>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</si>
  <si>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</si>
  <si>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</si>
  <si>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</si>
  <si>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</si>
  <si>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</si>
  <si>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</si>
  <si>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</si>
  <si>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</si>
  <si>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</si>
  <si>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</si>
  <si>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</si>
  <si>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</si>
  <si>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</si>
  <si>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</si>
  <si>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</si>
  <si>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</si>
  <si>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</si>
  <si>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</si>
  <si>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</si>
  <si>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</si>
  <si>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</si>
  <si>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</si>
  <si>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</si>
  <si>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</si>
  <si>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</si>
  <si>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</si>
  <si>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</si>
  <si>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</si>
  <si>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</si>
  <si>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</si>
  <si>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</si>
  <si>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</si>
  <si>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</si>
  <si>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</si>
  <si>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</si>
  <si>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</si>
  <si>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</si>
  <si>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</si>
  <si>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</si>
  <si>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</si>
  <si>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</si>
  <si>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</si>
  <si>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</si>
  <si>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</si>
  <si>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</si>
  <si>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</si>
  <si>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</si>
  <si>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</si>
  <si>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</si>
  <si>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</si>
  <si>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</si>
  <si>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</si>
  <si>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</si>
  <si>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</si>
  <si>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</si>
  <si>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</si>
  <si>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</si>
  <si>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</si>
  <si>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</si>
  <si>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</si>
  <si>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</si>
  <si>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</si>
  <si>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</si>
  <si>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</si>
  <si>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</si>
  <si>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</si>
  <si>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</si>
  <si>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</si>
  <si>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</si>
  <si>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</si>
  <si>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</si>
  <si>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</si>
  <si>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</si>
  <si>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</si>
  <si>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</si>
  <si>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</si>
  <si>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</si>
  <si>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</si>
  <si>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</si>
  <si>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</si>
  <si>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</si>
  <si>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</si>
  <si>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</si>
  <si>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</si>
  <si>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</si>
  <si>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</si>
  <si>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</si>
  <si>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</si>
  <si>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</si>
  <si>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</si>
  <si>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</si>
  <si>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</si>
  <si>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</si>
  <si>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</si>
  <si>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</si>
  <si>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</si>
  <si>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</si>
  <si>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</si>
  <si>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</si>
  <si>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</si>
  <si>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</si>
  <si>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</si>
  <si>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</si>
  <si>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</si>
  <si>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</si>
  <si>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</si>
  <si>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</si>
  <si>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</si>
  <si>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</si>
  <si>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</si>
  <si>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</si>
  <si>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</si>
  <si>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</si>
  <si>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</si>
  <si>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</si>
  <si>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</si>
  <si>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</si>
  <si>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</si>
  <si>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</si>
  <si>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</si>
  <si>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</si>
  <si>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</si>
  <si>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</si>
  <si>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</si>
  <si>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</si>
  <si>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</si>
  <si>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</si>
  <si>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</si>
  <si>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</si>
  <si>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</si>
  <si>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</si>
  <si>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</si>
  <si>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</si>
  <si>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</si>
  <si>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</si>
  <si>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</si>
  <si>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</si>
  <si>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</si>
  <si>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</si>
  <si>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</si>
  <si>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</si>
  <si>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</si>
  <si>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</si>
  <si>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</si>
  <si>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</si>
  <si>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</si>
  <si>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</si>
  <si>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</si>
  <si>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</si>
  <si>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</si>
  <si>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</si>
  <si>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</si>
  <si>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</si>
  <si>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</si>
  <si>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</si>
  <si>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</si>
  <si>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</si>
  <si>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</si>
  <si>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</si>
  <si>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</si>
  <si>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</si>
  <si>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</si>
  <si>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</si>
  <si>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</si>
  <si>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</si>
  <si>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</si>
  <si>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</si>
  <si>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</si>
  <si>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</si>
  <si>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</si>
  <si>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</si>
  <si>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</si>
  <si>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</si>
  <si>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</si>
  <si>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</si>
  <si>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</si>
  <si>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</si>
  <si>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</si>
  <si>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</si>
  <si>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</si>
  <si>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</si>
  <si>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</si>
  <si>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</si>
  <si>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</si>
  <si>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</si>
  <si>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</si>
  <si>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</si>
  <si>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</si>
  <si>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</si>
  <si>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</si>
  <si>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</si>
  <si>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</si>
  <si>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</si>
  <si>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</si>
  <si>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</si>
  <si>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</si>
  <si>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</si>
  <si>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</si>
  <si>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</si>
  <si>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</si>
  <si>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</si>
  <si>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</si>
  <si>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</si>
  <si>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</si>
  <si>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</si>
  <si>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</si>
  <si>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</si>
  <si>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</si>
  <si>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</si>
  <si>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</si>
  <si>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</si>
  <si>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</si>
  <si>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</si>
  <si>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</si>
  <si>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</si>
  <si>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</si>
  <si>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</si>
  <si>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</si>
  <si>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</si>
  <si>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</si>
  <si>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</si>
  <si>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</si>
  <si>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</si>
  <si>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</si>
  <si>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</si>
  <si>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</si>
  <si>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</si>
  <si>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</si>
  <si>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</si>
  <si>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</si>
  <si>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</si>
  <si>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</si>
  <si>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</si>
  <si>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</si>
  <si>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</si>
  <si>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</si>
  <si>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</si>
  <si>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</si>
  <si>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</si>
  <si>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</si>
  <si>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</si>
  <si>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</si>
  <si>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</si>
  <si>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</si>
  <si>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</si>
  <si>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</si>
  <si>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</si>
  <si>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</si>
  <si>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</si>
  <si>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</si>
  <si>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</si>
  <si>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</si>
  <si>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</si>
  <si>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</si>
  <si>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</si>
  <si>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</si>
  <si>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</si>
  <si>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</si>
  <si>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</si>
  <si>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</si>
  <si>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</si>
  <si>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</si>
  <si>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</si>
  <si>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</si>
  <si>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</si>
  <si>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</si>
  <si>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</si>
  <si>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</si>
  <si>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</si>
  <si>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</si>
  <si>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</si>
  <si>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</si>
  <si>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</si>
  <si>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</si>
  <si>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</si>
  <si>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</si>
  <si>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</si>
  <si>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</si>
  <si>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</si>
  <si>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</si>
  <si>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</si>
  <si>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</si>
  <si>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</si>
  <si>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</si>
  <si>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</si>
  <si>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</si>
  <si>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</si>
  <si>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</si>
  <si>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</si>
  <si>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</si>
  <si>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</si>
  <si>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</si>
  <si>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</si>
  <si>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</si>
  <si>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</si>
  <si>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</si>
  <si>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</si>
  <si>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</si>
  <si>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</si>
  <si>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</si>
  <si>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</si>
  <si>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</si>
  <si>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</si>
  <si>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</si>
  <si>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</si>
  <si>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</si>
  <si>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</si>
  <si>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</si>
  <si>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</si>
  <si>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</si>
  <si>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</si>
  <si>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</si>
  <si>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</si>
  <si>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</si>
  <si>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</si>
  <si>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</si>
  <si>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</si>
  <si>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</si>
  <si>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</si>
  <si>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</si>
  <si>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</si>
  <si>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</si>
  <si>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</si>
  <si>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</si>
  <si>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</si>
  <si>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</si>
  <si>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</si>
  <si>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</si>
  <si>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</si>
  <si>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</si>
  <si>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</si>
  <si>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</si>
  <si>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</si>
  <si>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</si>
  <si>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</si>
  <si>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</si>
  <si>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</si>
  <si>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</si>
  <si>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</si>
  <si>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</si>
  <si>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</si>
  <si>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</si>
  <si>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</si>
  <si>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</si>
  <si>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</si>
  <si>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</si>
  <si>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</si>
  <si>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</si>
  <si>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</si>
  <si>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</si>
  <si>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</si>
  <si>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</si>
  <si>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</si>
  <si>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</si>
  <si>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</si>
  <si>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</si>
  <si>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</si>
  <si>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</si>
  <si>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</si>
  <si>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</si>
  <si>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</si>
  <si>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</si>
  <si>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</si>
  <si>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</si>
  <si>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</si>
  <si>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</si>
  <si>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</si>
  <si>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</si>
  <si>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</si>
  <si>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</si>
  <si>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</si>
  <si>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</si>
  <si>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</si>
  <si>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</si>
  <si>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</si>
  <si>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</si>
  <si>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</si>
  <si>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</si>
  <si>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</si>
  <si>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</si>
  <si>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</si>
  <si>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</si>
  <si>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</si>
  <si>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</si>
  <si>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</si>
  <si>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</si>
  <si>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</si>
  <si>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</si>
  <si>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</si>
  <si>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</si>
  <si>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</si>
  <si>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</si>
  <si>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</si>
  <si>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</si>
  <si>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</si>
  <si>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</si>
  <si>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</si>
  <si>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</si>
  <si>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</si>
  <si>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</si>
  <si>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</si>
  <si>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</si>
  <si>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</si>
  <si>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</si>
  <si>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</si>
  <si>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</si>
  <si>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</si>
  <si>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</si>
  <si>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</si>
  <si>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</si>
  <si>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</si>
  <si>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</si>
  <si>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</si>
  <si>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</si>
  <si>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</si>
  <si>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</si>
  <si>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</si>
  <si>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</si>
  <si>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</si>
  <si>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</si>
  <si>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</si>
  <si>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</si>
  <si>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</si>
  <si>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</si>
  <si>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</si>
  <si>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</si>
  <si>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</si>
  <si>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</si>
  <si>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</si>
  <si>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</si>
  <si>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</si>
  <si>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</si>
  <si>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</si>
  <si>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</si>
  <si>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</si>
  <si>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</si>
  <si>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</si>
  <si>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</si>
  <si>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</si>
  <si>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</si>
  <si>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</si>
  <si>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</si>
  <si>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</si>
  <si>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</si>
  <si>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</si>
  <si>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</si>
  <si>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</si>
  <si>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</si>
  <si>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</si>
  <si>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</si>
  <si>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</si>
  <si>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</si>
  <si>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</si>
  <si>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</si>
  <si>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</si>
  <si>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</si>
  <si>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</si>
  <si>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</si>
  <si>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</si>
  <si>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</si>
  <si>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</si>
  <si>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</si>
  <si>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</si>
  <si>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</si>
  <si>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</si>
  <si>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</si>
  <si>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</si>
  <si>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</si>
  <si>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</si>
  <si>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</si>
  <si>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</si>
  <si>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</si>
  <si>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</si>
  <si>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</si>
  <si>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</si>
  <si>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</si>
  <si>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</si>
  <si>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</si>
  <si>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</si>
  <si>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</si>
  <si>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</si>
  <si>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</si>
  <si>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</si>
  <si>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</si>
  <si>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</si>
  <si>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</si>
  <si>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</si>
  <si>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</si>
  <si>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</si>
  <si>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</si>
  <si>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</si>
  <si>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</si>
  <si>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</si>
  <si>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</si>
  <si>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</si>
  <si>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</si>
  <si>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</si>
  <si>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</si>
  <si>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</si>
  <si>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</si>
  <si>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</si>
  <si>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</si>
  <si>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</si>
  <si>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</si>
  <si>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</si>
  <si>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</si>
  <si>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</si>
  <si>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</si>
  <si>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</si>
  <si>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</si>
  <si>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</si>
  <si>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</si>
  <si>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</si>
  <si>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</si>
  <si>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</si>
  <si>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</si>
  <si>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</si>
  <si>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</si>
  <si>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</si>
  <si>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</si>
  <si>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</si>
  <si>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</si>
  <si>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</si>
  <si>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</si>
  <si>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</si>
  <si>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</si>
  <si>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</si>
  <si>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</si>
  <si>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</si>
  <si>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</si>
  <si>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</si>
  <si>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</si>
  <si>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</si>
  <si>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</si>
  <si>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</si>
  <si>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</si>
  <si>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</si>
  <si>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</si>
  <si>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</si>
  <si>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</si>
  <si>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</si>
  <si>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</si>
  <si>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</si>
  <si>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</si>
  <si>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</si>
  <si>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</si>
  <si>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</si>
  <si>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</si>
  <si>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</si>
  <si>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</si>
  <si>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</si>
  <si>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</si>
  <si>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</si>
  <si>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</si>
  <si>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</si>
  <si>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</si>
  <si>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</si>
  <si>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</si>
  <si>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</si>
  <si>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</si>
  <si>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</si>
  <si>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</si>
  <si>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</si>
  <si>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</si>
  <si>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</si>
  <si>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</si>
  <si>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</si>
  <si>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</si>
  <si>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</si>
  <si>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</si>
  <si>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</si>
  <si>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</si>
  <si>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</si>
  <si>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</si>
  <si>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</si>
  <si>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</si>
  <si>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</si>
  <si>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</si>
  <si>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</si>
  <si>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</si>
  <si>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</si>
  <si>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</si>
  <si>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</si>
  <si>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</si>
  <si>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</si>
  <si>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</si>
  <si>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</si>
  <si>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</si>
  <si>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</si>
  <si>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</si>
  <si>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</si>
  <si>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</si>
  <si>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</si>
  <si>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</si>
  <si>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</si>
  <si>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</si>
  <si>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</si>
  <si>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</si>
  <si>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</si>
  <si>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</si>
  <si>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</si>
  <si>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</si>
  <si>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</si>
  <si>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</si>
  <si>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</si>
  <si>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</si>
  <si>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</si>
  <si>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</si>
  <si>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</si>
  <si>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</si>
  <si>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</si>
  <si>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</si>
  <si>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</si>
  <si>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</si>
  <si>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</si>
  <si>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</si>
  <si>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</si>
  <si>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</si>
  <si>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</si>
  <si>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</si>
  <si>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</si>
  <si>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</si>
  <si>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</si>
  <si>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</si>
  <si>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</si>
  <si>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</si>
  <si>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</si>
  <si>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</si>
  <si>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</si>
  <si>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</si>
  <si>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</si>
  <si>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</si>
  <si>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</si>
  <si>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</si>
  <si>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</si>
  <si>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</si>
  <si>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</si>
  <si>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</si>
  <si>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</si>
  <si>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</si>
  <si>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</si>
  <si>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</si>
  <si>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</si>
  <si>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</si>
  <si>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</si>
  <si>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</si>
  <si>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</si>
  <si>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</si>
  <si>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</si>
  <si>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</si>
  <si>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</si>
  <si>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</si>
  <si>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</si>
  <si>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</si>
  <si>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</si>
  <si>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</si>
  <si>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</si>
  <si>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</si>
  <si>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</si>
  <si>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</si>
  <si>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</si>
  <si>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</si>
  <si>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</si>
  <si>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</si>
  <si>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</si>
  <si>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</si>
  <si>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</si>
  <si>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</si>
  <si>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</si>
  <si>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</si>
  <si>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</si>
  <si>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</si>
  <si>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</si>
  <si>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</si>
  <si>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</si>
  <si>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</si>
  <si>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</si>
  <si>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</si>
  <si>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</si>
  <si>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</si>
  <si>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</si>
  <si>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</si>
  <si>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</si>
  <si>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</si>
  <si>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</si>
  <si>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</si>
  <si>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</si>
  <si>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</si>
  <si>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</si>
  <si>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</si>
  <si>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</si>
  <si>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</si>
  <si>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</si>
  <si>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</si>
  <si>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</si>
  <si>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</si>
  <si>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</si>
  <si>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</si>
  <si>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</si>
  <si>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</si>
  <si>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</si>
  <si>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</si>
  <si>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</si>
  <si>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</si>
  <si>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</si>
  <si>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</si>
  <si>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</si>
  <si>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</si>
  <si>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</si>
  <si>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</si>
  <si>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</si>
  <si>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</si>
  <si>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</si>
  <si>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</si>
  <si>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</si>
  <si>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</si>
  <si>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</si>
  <si>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</si>
  <si>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</si>
  <si>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</si>
  <si>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</si>
  <si>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</si>
  <si>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</si>
  <si>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</si>
  <si>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</si>
  <si>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</si>
  <si>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</si>
  <si>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</si>
  <si>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</si>
  <si>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</si>
  <si>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</si>
  <si>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</si>
  <si>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</si>
  <si>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</si>
  <si>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</si>
  <si>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</si>
  <si>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</si>
  <si>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</si>
  <si>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</si>
  <si>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</si>
  <si>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</si>
  <si>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</si>
  <si>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</si>
  <si>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</si>
  <si>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</si>
  <si>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</si>
  <si>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</si>
  <si>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</si>
  <si>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</si>
  <si>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</si>
  <si>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</si>
  <si>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</si>
  <si>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</si>
  <si>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</si>
  <si>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</si>
  <si>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</si>
  <si>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</si>
  <si>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</si>
  <si>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</si>
  <si>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</si>
  <si>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</si>
  <si>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</si>
  <si>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</si>
  <si>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</si>
  <si>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</si>
  <si>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</si>
  <si>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</si>
  <si>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</si>
  <si>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</si>
  <si>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</si>
  <si>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</si>
  <si>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</si>
  <si>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</si>
  <si>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</si>
  <si>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</si>
  <si>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</si>
  <si>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</si>
  <si>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</si>
  <si>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</si>
  <si>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</si>
  <si>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</si>
  <si>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</si>
  <si>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</si>
  <si>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</si>
  <si>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</si>
  <si>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</si>
  <si>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</si>
  <si>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</si>
  <si>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</si>
  <si>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</si>
  <si>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</si>
  <si>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</si>
  <si>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</si>
  <si>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</si>
  <si>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</si>
  <si>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</si>
  <si>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</si>
  <si>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</si>
  <si>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</si>
  <si>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</si>
  <si>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</si>
  <si>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</si>
  <si>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</si>
  <si>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</si>
  <si>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</si>
  <si>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</si>
  <si>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</si>
  <si>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</si>
  <si>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</si>
  <si>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</si>
  <si>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</si>
  <si>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</si>
  <si>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</si>
  <si>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</si>
  <si>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</si>
  <si>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</si>
  <si>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</si>
  <si>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</si>
  <si>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</si>
  <si>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</si>
  <si>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</si>
  <si>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</si>
  <si>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</si>
  <si>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</si>
  <si>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</si>
  <si>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</si>
  <si>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</si>
  <si>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</si>
  <si>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</si>
  <si>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</si>
  <si>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</si>
  <si>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</si>
  <si>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</si>
  <si>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</si>
  <si>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</si>
  <si>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</si>
  <si>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</si>
  <si>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</si>
  <si>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</si>
  <si>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</si>
  <si>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</si>
  <si>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</si>
  <si>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</si>
  <si>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</si>
  <si>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</si>
  <si>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</si>
  <si>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</si>
  <si>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</si>
  <si>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</si>
  <si>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</si>
  <si>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</si>
  <si>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</si>
  <si>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</si>
  <si>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</si>
  <si>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</si>
  <si>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</si>
  <si>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</si>
  <si>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</si>
  <si>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</si>
  <si>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</si>
  <si>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</si>
  <si>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</si>
  <si>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</si>
  <si>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</si>
  <si>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</si>
  <si>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</si>
  <si>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</si>
  <si>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</si>
  <si>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</si>
  <si>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</si>
  <si>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</si>
  <si>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</si>
  <si>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</si>
  <si>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</si>
  <si>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</si>
  <si>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</si>
  <si>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</si>
  <si>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</si>
  <si>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</si>
  <si>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</si>
  <si>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</si>
  <si>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</si>
  <si>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</si>
  <si>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</si>
  <si>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</si>
  <si>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</si>
  <si>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</si>
  <si>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</si>
  <si>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</si>
  <si>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</si>
  <si>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</si>
  <si>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</si>
  <si>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</si>
  <si>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</si>
  <si>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</si>
  <si>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</si>
  <si>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</si>
  <si>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</si>
  <si>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</si>
  <si>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</si>
  <si>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</si>
  <si>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</si>
  <si>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</si>
  <si>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</si>
  <si>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</si>
  <si>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</si>
  <si>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</si>
  <si>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</si>
  <si>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</si>
  <si>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</si>
  <si>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</si>
  <si>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</si>
  <si>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</si>
  <si>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</si>
  <si>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</si>
  <si>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</si>
  <si>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</si>
  <si>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</si>
  <si>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</si>
  <si>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</si>
  <si>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</si>
  <si>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</si>
  <si>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</si>
  <si>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</si>
  <si>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</si>
  <si>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</si>
  <si>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</si>
  <si>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</si>
  <si>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</si>
  <si>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</si>
  <si>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</si>
  <si>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</si>
  <si>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</si>
  <si>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</si>
  <si>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</si>
  <si>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</si>
  <si>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</si>
  <si>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</si>
  <si>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</si>
  <si>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</si>
  <si>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</si>
  <si>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</si>
  <si>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</si>
  <si>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</si>
  <si>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</si>
  <si>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</si>
  <si>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</si>
  <si>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</si>
  <si>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</si>
  <si>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</si>
  <si>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</si>
  <si>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</si>
  <si>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</si>
  <si>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</si>
  <si>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</si>
  <si>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</si>
  <si>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</si>
  <si>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</si>
  <si>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</si>
  <si>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</si>
  <si>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</si>
  <si>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</si>
  <si>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</si>
  <si>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</si>
  <si>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</si>
  <si>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</si>
  <si>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</si>
  <si>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</si>
  <si>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</si>
  <si>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</si>
  <si>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</si>
  <si>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</si>
  <si>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</si>
  <si>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</si>
  <si>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</si>
  <si>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</si>
  <si>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</si>
  <si>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</si>
  <si>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</si>
  <si>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</si>
  <si>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</si>
  <si>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</si>
  <si>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</si>
  <si>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</si>
  <si>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</si>
  <si>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</si>
  <si>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</si>
  <si>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</si>
  <si>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</si>
  <si>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</si>
  <si>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</si>
  <si>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</si>
  <si>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</si>
  <si>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</si>
  <si>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</si>
  <si>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</si>
  <si>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</si>
  <si>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</si>
  <si>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</si>
  <si>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</si>
  <si>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</si>
  <si>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</si>
  <si>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</si>
  <si>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</si>
  <si>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</si>
  <si>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</si>
  <si>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</si>
  <si>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</si>
  <si>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</si>
  <si>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</si>
  <si>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</si>
  <si>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</si>
  <si>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</si>
  <si>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</si>
  <si>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</si>
  <si>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</si>
  <si>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</si>
  <si>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</si>
  <si>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</si>
  <si>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</si>
  <si>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</si>
  <si>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</si>
  <si>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</si>
  <si>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</si>
  <si>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</si>
  <si>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</si>
  <si>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</si>
  <si>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</si>
  <si>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</si>
  <si>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</si>
  <si>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</si>
  <si>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</si>
  <si>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</si>
  <si>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</si>
  <si>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</si>
  <si>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</si>
  <si>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</si>
  <si>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</si>
  <si>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</si>
  <si>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</si>
  <si>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</si>
  <si>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</si>
  <si>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</si>
  <si>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</si>
  <si>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</si>
  <si>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</si>
  <si>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</si>
  <si>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</si>
  <si>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</si>
  <si>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</si>
  <si>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</si>
  <si>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</si>
  <si>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</si>
  <si>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</si>
  <si>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</si>
  <si>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</si>
  <si>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</si>
  <si>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</si>
  <si>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</si>
  <si>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</si>
  <si>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</si>
  <si>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</si>
  <si>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</si>
  <si>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</si>
  <si>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</si>
  <si>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</si>
  <si>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</si>
  <si>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</si>
  <si>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</si>
  <si>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</si>
  <si>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</si>
  <si>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</si>
  <si>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</si>
  <si>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</si>
  <si>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</si>
  <si>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</si>
  <si>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</si>
  <si>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</si>
  <si>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</si>
  <si>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</si>
  <si>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</si>
  <si>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</si>
  <si>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</si>
  <si>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</si>
  <si>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</si>
  <si>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</si>
  <si>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</si>
  <si>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</si>
  <si>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</si>
  <si>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</si>
  <si>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</si>
  <si>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</si>
  <si>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</si>
  <si>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</si>
  <si>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</si>
  <si>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</si>
  <si>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</si>
  <si>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</si>
  <si>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</si>
  <si>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</si>
  <si>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</si>
  <si>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</si>
  <si>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</si>
  <si>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</si>
  <si>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</si>
  <si>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</si>
  <si>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</si>
  <si>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</si>
  <si>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</si>
  <si>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</si>
  <si>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</si>
  <si>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</si>
  <si>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</si>
  <si>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</si>
  <si>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</si>
  <si>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</si>
  <si>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</si>
  <si>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</si>
  <si>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</si>
  <si>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</si>
  <si>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</si>
  <si>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</si>
  <si>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</si>
  <si>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</si>
  <si>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</si>
  <si>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</si>
  <si>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</si>
  <si>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</si>
  <si>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</si>
  <si>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</si>
  <si>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</si>
  <si>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</si>
  <si>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</si>
  <si>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</si>
  <si>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</si>
  <si>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</si>
  <si>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</si>
  <si>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</si>
  <si>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</si>
  <si>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</si>
  <si>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</si>
  <si>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</si>
  <si>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</si>
  <si>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</si>
  <si>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</si>
  <si>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</si>
  <si>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</si>
  <si>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</si>
  <si>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</si>
  <si>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</si>
  <si>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</si>
  <si>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</si>
  <si>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</si>
  <si>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</si>
  <si>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</si>
  <si>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</si>
  <si>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</si>
  <si>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</si>
  <si>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</si>
  <si>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</si>
  <si>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</si>
  <si>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</si>
  <si>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</si>
  <si>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</si>
  <si>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</si>
  <si>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</si>
  <si>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</si>
  <si>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</si>
  <si>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</si>
  <si>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</si>
  <si>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</si>
  <si>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</si>
  <si>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</si>
  <si>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</si>
  <si>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</si>
  <si>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</si>
  <si>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</si>
  <si>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</si>
  <si>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</si>
  <si>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</si>
  <si>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</si>
  <si>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</si>
  <si>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</si>
  <si>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</si>
  <si>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</si>
  <si>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</si>
  <si>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</si>
  <si>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</si>
  <si>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</si>
  <si>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</si>
  <si>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</si>
  <si>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</si>
  <si>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</si>
  <si>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</si>
  <si>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</si>
  <si>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</si>
  <si>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</si>
  <si>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</si>
  <si>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</si>
  <si>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</si>
  <si>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</si>
  <si>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</si>
  <si>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</si>
  <si>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</si>
  <si>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</si>
  <si>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</si>
  <si>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</si>
  <si>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</si>
  <si>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</si>
  <si>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</si>
  <si>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</si>
  <si>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</si>
  <si>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</si>
  <si>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</si>
  <si>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</si>
  <si>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</si>
  <si>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</si>
  <si>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</si>
  <si>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</si>
  <si>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</si>
  <si>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</si>
  <si>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</si>
  <si>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</si>
  <si>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</si>
  <si>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</si>
  <si>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</si>
  <si>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</si>
  <si>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</si>
  <si>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</si>
  <si>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</si>
  <si>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</si>
  <si>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</si>
  <si>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</si>
  <si>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</si>
  <si>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</si>
  <si>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</si>
  <si>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</si>
  <si>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</si>
  <si>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</si>
  <si>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</si>
  <si>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</si>
  <si>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</si>
  <si>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</si>
  <si>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</si>
  <si>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</si>
  <si>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</si>
  <si>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</si>
  <si>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</si>
  <si>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</si>
  <si>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</si>
  <si>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</si>
  <si>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</si>
  <si>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</si>
  <si>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</si>
  <si>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</si>
  <si>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</si>
  <si>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</si>
  <si>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</si>
  <si>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</si>
  <si>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</si>
  <si>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</si>
  <si>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</si>
  <si>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</si>
  <si>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</si>
  <si>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</si>
  <si>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</si>
  <si>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</si>
  <si>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</si>
  <si>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</si>
  <si>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</si>
  <si>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</si>
  <si>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</si>
  <si>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</si>
  <si>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</si>
  <si>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</si>
  <si>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</si>
  <si>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</si>
  <si>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</si>
  <si>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</si>
  <si>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</si>
  <si>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</si>
  <si>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</si>
  <si>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</si>
  <si>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</si>
  <si>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</si>
  <si>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</si>
  <si>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</si>
  <si>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</si>
  <si>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</si>
  <si>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</si>
  <si>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</si>
  <si>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</si>
  <si>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</si>
  <si>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</si>
  <si>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</si>
  <si>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</si>
  <si>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</si>
  <si>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</si>
  <si>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</si>
  <si>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</si>
  <si>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</si>
  <si>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</si>
  <si>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</si>
  <si>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</si>
  <si>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</si>
  <si>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</si>
  <si>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</si>
  <si>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</si>
  <si>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</si>
  <si>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</si>
  <si>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</si>
  <si>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</si>
  <si>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</si>
  <si>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</si>
  <si>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</si>
  <si>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</si>
  <si>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</si>
  <si>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</si>
  <si>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</si>
  <si>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</si>
  <si>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</si>
  <si>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</si>
  <si>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</si>
  <si>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</si>
  <si>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</si>
  <si>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</si>
  <si>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</si>
  <si>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</si>
  <si>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</si>
  <si>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</si>
  <si>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</si>
  <si>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</si>
  <si>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</si>
  <si>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</si>
  <si>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</si>
  <si>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</si>
  <si>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</si>
  <si>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</si>
  <si>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</si>
  <si>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</si>
  <si>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</si>
  <si>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</si>
  <si>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</si>
  <si>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</si>
  <si>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</si>
  <si>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</si>
  <si>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</si>
  <si>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</si>
  <si>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</si>
  <si>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</si>
  <si>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</si>
  <si>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</si>
  <si>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</si>
  <si>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</si>
  <si>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</si>
  <si>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</si>
  <si>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</si>
  <si>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</si>
  <si>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</si>
  <si>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</si>
  <si>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</si>
  <si>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</si>
  <si>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</si>
  <si>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</si>
  <si>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</si>
  <si>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</si>
  <si>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</si>
  <si>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</si>
  <si>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</si>
  <si>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</si>
  <si>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</si>
  <si>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</si>
  <si>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</si>
  <si>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</si>
  <si>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</si>
  <si>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</si>
  <si>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</si>
  <si>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</si>
  <si>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</si>
  <si>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</si>
  <si>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</si>
  <si>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</si>
  <si>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</si>
  <si>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</si>
  <si>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</si>
  <si>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</si>
  <si>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</si>
  <si>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</si>
  <si>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</si>
  <si>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</si>
  <si>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</si>
  <si>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</si>
  <si>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</si>
  <si>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</si>
  <si>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</si>
  <si>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</si>
  <si>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</si>
  <si>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</si>
  <si>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</si>
  <si>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</si>
  <si>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</si>
  <si>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</si>
  <si>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</si>
  <si>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</si>
  <si>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</si>
  <si>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</si>
  <si>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</si>
  <si>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</si>
  <si>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</si>
  <si>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</si>
  <si>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</si>
  <si>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</si>
  <si>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</si>
  <si>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</si>
  <si>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</si>
  <si>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</si>
  <si>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</si>
  <si>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</si>
  <si>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</si>
  <si>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</si>
  <si>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</si>
  <si>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</si>
  <si>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</si>
  <si>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</si>
  <si>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</si>
  <si>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</si>
  <si>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</si>
  <si>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</si>
  <si>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</si>
  <si>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</si>
  <si>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</si>
  <si>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</si>
  <si>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</si>
  <si>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</si>
  <si>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</si>
  <si>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</si>
  <si>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</si>
  <si>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</si>
  <si>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</si>
  <si>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</si>
  <si>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</si>
  <si>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</si>
  <si>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</si>
  <si>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</si>
  <si>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</si>
  <si>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</si>
  <si>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</si>
  <si>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</si>
  <si>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</si>
  <si>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</si>
  <si>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</si>
  <si>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</si>
  <si>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</si>
  <si>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</si>
  <si>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</si>
  <si>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</si>
  <si>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</si>
  <si>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</si>
  <si>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</si>
  <si>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</si>
  <si>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</si>
  <si>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</si>
  <si>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</si>
  <si>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</si>
  <si>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</si>
  <si>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</si>
  <si>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</si>
  <si>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</si>
  <si>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</si>
  <si>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</si>
  <si>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</si>
  <si>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</si>
  <si>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</si>
  <si>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</si>
  <si>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</si>
  <si>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</si>
  <si>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</si>
  <si>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</si>
  <si>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</si>
  <si>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</si>
  <si>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</si>
  <si>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</si>
  <si>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</si>
  <si>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</si>
  <si>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</si>
  <si>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</si>
  <si>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</si>
  <si>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</si>
  <si>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</si>
  <si>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</si>
  <si>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</si>
  <si>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</si>
  <si>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</si>
  <si>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</si>
  <si>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</si>
  <si>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</si>
  <si>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</si>
  <si>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</si>
  <si>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</si>
  <si>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</si>
  <si>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</si>
  <si>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</si>
  <si>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</si>
  <si>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</si>
  <si>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</si>
  <si>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</si>
  <si>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</si>
  <si>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</si>
  <si>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</si>
  <si>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</si>
  <si>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</si>
  <si>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</si>
  <si>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</si>
  <si>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</si>
  <si>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</si>
  <si>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</si>
  <si>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</si>
  <si>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</si>
  <si>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</si>
  <si>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</si>
  <si>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</si>
  <si>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</si>
  <si>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</si>
  <si>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</si>
  <si>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</si>
  <si>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</si>
  <si>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</si>
  <si>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</si>
  <si>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</si>
  <si>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</si>
  <si>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</si>
  <si>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</si>
  <si>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</si>
  <si>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</si>
  <si>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</si>
  <si>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</si>
  <si>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</si>
  <si>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</si>
  <si>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</si>
  <si>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</si>
  <si>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</si>
  <si>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</si>
  <si>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</si>
  <si>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</si>
  <si>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</si>
  <si>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</si>
  <si>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</si>
  <si>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</si>
  <si>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</si>
  <si>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</si>
  <si>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</si>
  <si>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</si>
  <si>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</si>
  <si>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</si>
  <si>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</si>
  <si>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</si>
  <si>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</si>
  <si>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</si>
  <si>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</si>
  <si>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</si>
  <si>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</si>
  <si>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</si>
  <si>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</si>
  <si>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</si>
  <si>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</si>
  <si>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</si>
  <si>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</si>
  <si>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</si>
  <si>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</si>
  <si>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</si>
  <si>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</si>
  <si>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</si>
  <si>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</si>
  <si>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</si>
  <si>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</si>
  <si>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</si>
  <si>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</si>
  <si>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</si>
  <si>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</si>
  <si>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</si>
  <si>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</si>
  <si>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</si>
  <si>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</si>
  <si>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</si>
  <si>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</si>
  <si>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</si>
  <si>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</si>
  <si>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</si>
  <si>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</si>
  <si>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</si>
  <si>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</si>
  <si>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</si>
  <si>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</si>
  <si>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</si>
  <si>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</si>
  <si>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</si>
  <si>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</si>
  <si>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</si>
  <si>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</si>
  <si>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</si>
  <si>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</si>
  <si>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</si>
  <si>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</si>
  <si>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</si>
  <si>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</si>
  <si>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</si>
  <si>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</si>
  <si>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</si>
  <si>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</si>
  <si>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</si>
  <si>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</si>
  <si>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</si>
  <si>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</si>
  <si>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</si>
  <si>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</si>
  <si>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</si>
  <si>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</si>
  <si>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</si>
  <si>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</si>
  <si>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</si>
  <si>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</si>
  <si>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</si>
  <si>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</si>
  <si>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</si>
  <si>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</si>
  <si>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</si>
  <si>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</si>
  <si>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</si>
  <si>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</si>
  <si>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</si>
  <si>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</si>
  <si>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</si>
  <si>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</si>
  <si>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</si>
  <si>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</si>
  <si>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</si>
  <si>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</si>
  <si>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</si>
  <si>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</si>
  <si>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</si>
  <si>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</si>
  <si>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</si>
  <si>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</si>
  <si>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</si>
  <si>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</si>
  <si>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</si>
  <si>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</si>
  <si>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</si>
  <si>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</si>
  <si>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</si>
  <si>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</si>
  <si>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</si>
  <si>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</si>
  <si>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</si>
  <si>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</si>
  <si>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</si>
  <si>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</si>
  <si>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</si>
  <si>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</si>
  <si>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</si>
  <si>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</si>
  <si>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</si>
  <si>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</si>
  <si>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</si>
  <si>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</si>
  <si>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</si>
  <si>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</si>
  <si>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</si>
  <si>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</si>
  <si>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</si>
  <si>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</si>
  <si>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</si>
  <si>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</si>
  <si>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</si>
  <si>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</si>
  <si>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</si>
  <si>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</si>
  <si>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</si>
  <si>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</si>
  <si>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</si>
  <si>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</si>
  <si>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</si>
  <si>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</si>
  <si>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</si>
  <si>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</si>
  <si>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</si>
  <si>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</si>
  <si>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</si>
  <si>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</si>
  <si>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</si>
  <si>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</si>
  <si>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</si>
  <si>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</si>
  <si>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</si>
  <si>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</si>
  <si>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</si>
  <si>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</si>
  <si>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</si>
  <si>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</si>
  <si>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</si>
  <si>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</si>
  <si>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</si>
  <si>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</si>
  <si>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</si>
  <si>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</si>
  <si>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</si>
  <si>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</si>
  <si>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</si>
  <si>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</si>
  <si>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</si>
  <si>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</si>
  <si>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</si>
  <si>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</si>
  <si>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</si>
  <si>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</si>
  <si>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</si>
  <si>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</si>
  <si>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</si>
  <si>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</si>
  <si>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</si>
  <si>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</si>
  <si>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</si>
  <si>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</si>
  <si>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</si>
  <si>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</si>
  <si>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</si>
  <si>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</si>
  <si>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</si>
  <si>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</si>
  <si>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</si>
  <si>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</si>
  <si>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</si>
  <si>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</si>
  <si>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</si>
  <si>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</si>
  <si>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</si>
  <si>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</si>
  <si>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</si>
  <si>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</si>
  <si>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</si>
  <si>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</si>
  <si>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</si>
  <si>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</si>
  <si>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</si>
  <si>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</si>
  <si>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</si>
  <si>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</si>
  <si>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</si>
  <si>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</si>
  <si>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</si>
  <si>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</si>
  <si>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</si>
  <si>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</si>
  <si>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</si>
  <si>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</si>
  <si>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</si>
  <si>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</si>
  <si>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</si>
  <si>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</si>
  <si>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</si>
  <si>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</si>
  <si>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</si>
  <si>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</si>
  <si>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</si>
  <si>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</si>
  <si>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</si>
  <si>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</si>
  <si>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</si>
  <si>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</si>
  <si>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</si>
  <si>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</si>
  <si>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</si>
  <si>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</si>
  <si>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</si>
  <si>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</si>
  <si>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</si>
  <si>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</si>
  <si>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</si>
  <si>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</si>
  <si>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</si>
  <si>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</si>
  <si>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</si>
  <si>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</si>
  <si>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</si>
  <si>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</si>
  <si>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</si>
  <si>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</si>
  <si>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</si>
  <si>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</si>
  <si>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</si>
  <si>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</si>
  <si>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</si>
  <si>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</si>
  <si>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</si>
  <si>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</si>
  <si>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</si>
  <si>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</si>
  <si>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</si>
  <si>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</si>
  <si>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</si>
  <si>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</si>
  <si>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</si>
  <si>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</si>
  <si>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</si>
  <si>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</si>
  <si>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</si>
  <si>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</si>
  <si>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</si>
  <si>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</si>
  <si>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</si>
  <si>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</si>
  <si>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</si>
  <si>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</si>
  <si>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</si>
  <si>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</si>
  <si>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</si>
  <si>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</si>
  <si>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</si>
  <si>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</si>
  <si>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</si>
  <si>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</si>
  <si>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</si>
  <si>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</si>
  <si>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</si>
  <si>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</si>
  <si>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</si>
  <si>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</si>
  <si>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</si>
  <si>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</si>
  <si>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</si>
  <si>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</si>
  <si>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</si>
  <si>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</si>
  <si>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</si>
  <si>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</si>
  <si>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</si>
  <si>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</si>
  <si>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</si>
  <si>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</si>
  <si>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</si>
  <si>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</si>
  <si>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</si>
  <si>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</si>
  <si>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</si>
  <si>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</si>
  <si>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</si>
  <si>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</si>
  <si>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</si>
  <si>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</si>
  <si>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</si>
  <si>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</si>
  <si>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</si>
  <si>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</si>
  <si>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</si>
  <si>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</si>
  <si>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</si>
  <si>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</si>
  <si>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</si>
  <si>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</si>
  <si>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</si>
  <si>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</si>
  <si>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</si>
  <si>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</si>
  <si>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</si>
  <si>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</si>
  <si>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</si>
  <si>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</si>
  <si>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</si>
  <si>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</si>
  <si>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</si>
  <si>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</si>
  <si>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</si>
  <si>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</si>
  <si>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</si>
  <si>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</si>
  <si>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</si>
  <si>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</si>
  <si>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</si>
  <si>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</si>
  <si>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</si>
  <si>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</si>
  <si>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</si>
  <si>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</si>
  <si>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</si>
  <si>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</si>
  <si>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</si>
  <si>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</si>
  <si>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</si>
  <si>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</si>
  <si>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</si>
  <si>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</si>
  <si>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</si>
  <si>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</si>
  <si>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</si>
  <si>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</si>
  <si>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</si>
  <si>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</si>
  <si>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</si>
  <si>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</si>
  <si>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</si>
  <si>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</si>
  <si>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</si>
  <si>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</si>
  <si>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</si>
  <si>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</si>
  <si>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</si>
  <si>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</si>
  <si>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</si>
  <si>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</si>
  <si>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</si>
  <si>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</si>
  <si>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</si>
  <si>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</si>
  <si>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</si>
  <si>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</si>
  <si>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</si>
  <si>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</si>
  <si>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</si>
  <si>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</si>
  <si>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</si>
  <si>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</si>
  <si>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</si>
  <si>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</si>
  <si>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</si>
  <si>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</si>
  <si>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</si>
  <si>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</si>
  <si>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</si>
  <si>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</si>
  <si>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</si>
  <si>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</si>
  <si>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</si>
  <si>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</si>
  <si>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</si>
  <si>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</si>
  <si>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</si>
  <si>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</si>
  <si>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</si>
  <si>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</si>
  <si>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</si>
  <si>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</si>
  <si>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</si>
  <si>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</si>
  <si>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</si>
  <si>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</si>
  <si>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</si>
  <si>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</si>
  <si>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</si>
  <si>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</si>
  <si>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</si>
  <si>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</si>
  <si>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</si>
  <si>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</si>
  <si>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</si>
  <si>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</si>
  <si>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</si>
  <si>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</si>
  <si>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</si>
  <si>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</si>
  <si>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</si>
  <si>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</si>
  <si>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</si>
  <si>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</si>
  <si>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</si>
  <si>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</si>
  <si>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</si>
  <si>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</si>
  <si>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</si>
  <si>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</si>
  <si>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</si>
  <si>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</si>
  <si>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</si>
  <si>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</si>
  <si>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</si>
  <si>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</si>
  <si>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</si>
  <si>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</si>
  <si>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</si>
  <si>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</si>
  <si>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</si>
  <si>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</si>
  <si>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</si>
  <si>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</si>
  <si>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</si>
  <si>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</si>
  <si>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</si>
  <si>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</si>
  <si>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</si>
  <si>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</si>
  <si>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</si>
  <si>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</si>
  <si>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</si>
  <si>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</si>
  <si>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</si>
  <si>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</si>
  <si>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</si>
  <si>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</si>
  <si>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</si>
  <si>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</si>
  <si>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</si>
  <si>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</si>
  <si>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</si>
  <si>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</si>
  <si>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</si>
  <si>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</si>
  <si>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</si>
  <si>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</si>
  <si>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</si>
  <si>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</si>
  <si>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</si>
  <si>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</si>
  <si>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</si>
  <si>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</si>
  <si>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</si>
  <si>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</si>
  <si>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</si>
  <si>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</si>
  <si>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</si>
  <si>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</si>
  <si>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</si>
  <si>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</si>
  <si>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</si>
  <si>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</si>
  <si>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</si>
  <si>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</si>
  <si>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</si>
  <si>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</si>
  <si>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</si>
  <si>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</si>
  <si>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</si>
  <si>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</si>
  <si>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</si>
  <si>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</si>
  <si>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</si>
  <si>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</si>
  <si>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</si>
  <si>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</si>
  <si>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</si>
  <si>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</si>
  <si>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</si>
  <si>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</si>
  <si>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</si>
  <si>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</si>
  <si>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</si>
  <si>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</si>
  <si>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</si>
  <si>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</si>
  <si>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</si>
  <si>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</si>
  <si>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</si>
  <si>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</si>
  <si>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</si>
  <si>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</si>
  <si>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</si>
  <si>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</si>
  <si>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</si>
  <si>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</si>
  <si>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</si>
  <si>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</si>
  <si>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</si>
  <si>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</si>
  <si>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</si>
  <si>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</si>
  <si>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</si>
  <si>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</si>
  <si>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</si>
  <si>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</si>
  <si>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</si>
  <si>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</si>
  <si>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</si>
  <si>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</si>
  <si>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</si>
  <si>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</si>
  <si>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</si>
  <si>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</si>
  <si>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</si>
  <si>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</si>
  <si>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</si>
  <si>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</si>
  <si>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</si>
  <si>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</si>
  <si>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</si>
  <si>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</si>
  <si>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</si>
  <si>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</si>
  <si>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</si>
  <si>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</si>
  <si>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</si>
  <si>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</si>
  <si>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</si>
  <si>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</si>
  <si>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</si>
  <si>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</si>
  <si>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</si>
  <si>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</si>
  <si>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</si>
  <si>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</si>
  <si>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</si>
  <si>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</si>
  <si>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</si>
  <si>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</si>
  <si>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</si>
  <si>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</si>
  <si>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</si>
  <si>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</si>
  <si>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</si>
  <si>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</si>
  <si>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</si>
  <si>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</si>
  <si>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</si>
  <si>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</si>
  <si>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</si>
  <si>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</si>
  <si>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</si>
  <si>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</si>
  <si>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</si>
  <si>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</si>
  <si>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</si>
  <si>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</si>
  <si>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</si>
  <si>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</si>
  <si>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</si>
  <si>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</si>
  <si>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</si>
  <si>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</si>
  <si>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</si>
  <si>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</si>
  <si>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</si>
  <si>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</si>
  <si>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</si>
  <si>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</si>
  <si>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</si>
  <si>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</si>
  <si>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</si>
  <si>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</si>
  <si>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</si>
  <si>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</si>
  <si>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</si>
  <si>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</si>
  <si>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</si>
  <si>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</si>
  <si>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</si>
  <si>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</si>
  <si>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</si>
  <si>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</si>
  <si>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</si>
  <si>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</si>
  <si>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</si>
  <si>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</si>
  <si>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</si>
  <si>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</si>
  <si>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</si>
  <si>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</si>
  <si>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</si>
  <si>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</si>
  <si>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</si>
  <si>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</si>
  <si>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</si>
  <si>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</si>
  <si>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</si>
  <si>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</si>
  <si>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</si>
  <si>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</si>
  <si>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</si>
  <si>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</si>
  <si>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</si>
  <si>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</si>
  <si>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</si>
  <si>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</si>
  <si>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</si>
  <si>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</si>
  <si>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</si>
  <si>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</si>
  <si>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</si>
  <si>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</si>
  <si>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</si>
  <si>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</si>
  <si>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</si>
  <si>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</si>
  <si>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</si>
  <si>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</si>
  <si>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</si>
  <si>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</si>
  <si>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</si>
  <si>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</si>
  <si>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</si>
  <si>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</si>
  <si>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</si>
  <si>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</si>
  <si>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</si>
  <si>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</si>
  <si>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</si>
  <si>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</si>
  <si>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</si>
  <si>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</si>
  <si>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</si>
  <si>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</si>
  <si>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</si>
  <si>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</si>
  <si>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</si>
  <si>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</si>
  <si>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</si>
  <si>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</si>
  <si>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</si>
  <si>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</si>
  <si>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</si>
  <si>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</si>
  <si>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</si>
  <si>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</si>
  <si>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</si>
  <si>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</si>
  <si>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</si>
  <si>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</si>
  <si>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</si>
  <si>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</si>
  <si>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</si>
  <si>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</si>
  <si>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</si>
  <si>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</si>
  <si>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</si>
  <si>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</si>
  <si>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</si>
  <si>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</si>
  <si>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</si>
  <si>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</si>
  <si>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</si>
  <si>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</si>
  <si>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</si>
  <si>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</si>
  <si>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</si>
  <si>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</si>
  <si>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</si>
  <si>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</si>
  <si>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</si>
  <si>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</si>
  <si>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</si>
  <si>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</si>
  <si>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</si>
  <si>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</si>
  <si>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</si>
  <si>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</si>
  <si>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</si>
  <si>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</si>
  <si>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</si>
  <si>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</si>
  <si>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</si>
  <si>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</si>
  <si>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</si>
  <si>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</si>
  <si>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</si>
  <si>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</si>
  <si>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</si>
  <si>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</si>
  <si>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</si>
  <si>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</si>
  <si>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</si>
  <si>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</si>
  <si>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</si>
  <si>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</si>
  <si>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</si>
  <si>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</si>
  <si>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</si>
  <si>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</si>
  <si>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</si>
  <si>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</si>
  <si>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</si>
  <si>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</si>
  <si>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</si>
  <si>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</si>
  <si>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</si>
  <si>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</si>
  <si>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</si>
  <si>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</si>
  <si>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</si>
  <si>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</si>
  <si>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</si>
  <si>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</si>
  <si>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</si>
  <si>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</si>
  <si>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</si>
  <si>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</si>
  <si>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</si>
  <si>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</si>
  <si>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</si>
  <si>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</si>
  <si>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</si>
  <si>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</si>
  <si>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</si>
  <si>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</si>
  <si>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</si>
  <si>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</si>
  <si>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</si>
  <si>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</si>
  <si>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</si>
  <si>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</si>
  <si>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</si>
  <si>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</si>
  <si>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</si>
  <si>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</si>
  <si>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</si>
  <si>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</si>
  <si>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</si>
  <si>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</si>
  <si>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</si>
  <si>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</si>
  <si>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</si>
  <si>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</si>
  <si>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</si>
  <si>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</si>
  <si>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</si>
  <si>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</si>
  <si>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</si>
  <si>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</si>
  <si>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</si>
  <si>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</si>
  <si>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</si>
  <si>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</si>
  <si>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</si>
  <si>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</si>
  <si>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</si>
  <si>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</si>
  <si>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</si>
  <si>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</si>
  <si>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</si>
  <si>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</si>
  <si>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</si>
  <si>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</si>
  <si>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</si>
  <si>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</si>
  <si>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</si>
  <si>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</si>
  <si>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</si>
  <si>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</si>
  <si>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</si>
  <si>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</si>
  <si>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</si>
  <si>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</si>
  <si>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</si>
  <si>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</si>
  <si>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</si>
  <si>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</si>
  <si>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</si>
  <si>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</si>
  <si>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</si>
  <si>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</si>
  <si>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</si>
  <si>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</si>
  <si>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</si>
  <si>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</si>
  <si>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</si>
  <si>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</si>
  <si>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</si>
  <si>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</si>
  <si>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</si>
  <si>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</si>
  <si>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</si>
  <si>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</si>
  <si>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</si>
  <si>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</si>
  <si>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</si>
  <si>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</si>
  <si>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</si>
  <si>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</si>
  <si>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</si>
  <si>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</si>
  <si>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</si>
  <si>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</si>
  <si>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</si>
  <si>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</si>
  <si>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</si>
  <si>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</si>
  <si>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</si>
  <si>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</si>
  <si>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</si>
  <si>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</si>
  <si>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</si>
  <si>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</si>
  <si>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</si>
  <si>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</si>
  <si>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</si>
  <si>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</si>
  <si>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</si>
  <si>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</si>
  <si>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</si>
  <si>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</si>
  <si>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</si>
  <si>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</si>
  <si>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</si>
  <si>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</si>
  <si>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</si>
  <si>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</si>
  <si>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</si>
  <si>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</si>
  <si>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</si>
  <si>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</si>
  <si>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</si>
  <si>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</si>
  <si>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</si>
  <si>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</si>
  <si>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</si>
  <si>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</si>
  <si>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</si>
  <si>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</si>
  <si>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</si>
  <si>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</si>
  <si>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</si>
  <si>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</si>
  <si>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</si>
  <si>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</si>
  <si>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</si>
  <si>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</si>
  <si>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</si>
  <si>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</si>
  <si>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</si>
  <si>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</si>
  <si>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</si>
  <si>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</si>
  <si>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</si>
  <si>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</si>
  <si>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</si>
  <si>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</si>
  <si>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</si>
  <si>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</si>
  <si>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</si>
  <si>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</si>
  <si>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</si>
  <si>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</si>
  <si>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</si>
  <si>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</si>
  <si>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</si>
  <si>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</si>
  <si>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</si>
  <si>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</si>
  <si>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</si>
  <si>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</si>
  <si>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</si>
  <si>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</si>
  <si>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</si>
  <si>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</si>
  <si>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</si>
  <si>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</si>
  <si>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</si>
  <si>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</si>
  <si>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</si>
  <si>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</si>
  <si>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</si>
  <si>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</si>
  <si>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</si>
  <si>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</si>
  <si>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</si>
  <si>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</si>
  <si>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</si>
  <si>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</si>
  <si>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</si>
  <si>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</si>
  <si>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</si>
  <si>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</si>
  <si>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</si>
  <si>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</si>
  <si>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</si>
  <si>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</si>
  <si>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</si>
  <si>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</si>
  <si>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</si>
  <si>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</si>
  <si>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</si>
  <si>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</si>
  <si>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</si>
  <si>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</si>
  <si>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</si>
  <si>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</si>
  <si>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</si>
  <si>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</si>
  <si>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</si>
  <si>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</si>
  <si>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</si>
  <si>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</si>
  <si>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</si>
  <si>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</si>
  <si>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</si>
  <si>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</si>
  <si>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</si>
  <si>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</si>
  <si>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</si>
  <si>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</si>
  <si>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</si>
  <si>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</si>
  <si>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</si>
  <si>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</si>
  <si>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</si>
  <si>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</si>
  <si>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</si>
  <si>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</si>
  <si>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</si>
  <si>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</si>
  <si>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</si>
  <si>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</si>
  <si>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</si>
  <si>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</si>
  <si>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</si>
  <si>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</si>
  <si>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</si>
  <si>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</si>
  <si>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</si>
  <si>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</si>
  <si>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</si>
  <si>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</si>
  <si>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</si>
  <si>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</si>
  <si>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</si>
  <si>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</si>
  <si>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</si>
  <si>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</si>
  <si>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</si>
  <si>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</si>
  <si>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</si>
  <si>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</si>
  <si>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</si>
  <si>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</si>
  <si>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</si>
  <si>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</si>
  <si>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</si>
  <si>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</si>
  <si>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</si>
  <si>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</si>
  <si>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</si>
  <si>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</si>
  <si>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</si>
  <si>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</si>
  <si>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</si>
  <si>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</si>
  <si>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</si>
  <si>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</si>
  <si>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</si>
  <si>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</si>
  <si>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</si>
  <si>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</si>
  <si>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</si>
  <si>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</si>
  <si>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</si>
  <si>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</si>
  <si>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</si>
  <si>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</si>
  <si>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</si>
  <si>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</si>
  <si>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</si>
  <si>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</si>
  <si>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</si>
  <si>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</si>
  <si>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</si>
  <si>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</si>
  <si>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</si>
  <si>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</si>
  <si>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</si>
  <si>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</si>
  <si>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</si>
  <si>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</si>
  <si>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</si>
  <si>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</si>
  <si>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</si>
  <si>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</si>
  <si>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</si>
  <si>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</si>
  <si>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</si>
  <si>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</si>
  <si>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</si>
  <si>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</si>
  <si>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</si>
  <si>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</si>
  <si>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</si>
  <si>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</si>
  <si>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</si>
  <si>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</si>
  <si>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</si>
  <si>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</si>
  <si>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</si>
  <si>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</si>
  <si>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</si>
  <si>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</si>
  <si>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</si>
  <si>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</si>
  <si>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</si>
  <si>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</si>
  <si>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</si>
  <si>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</si>
  <si>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</si>
  <si>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</si>
  <si>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</si>
  <si>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</si>
  <si>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</si>
  <si>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</si>
  <si>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</si>
  <si>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</si>
  <si>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</si>
  <si>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</si>
  <si>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</si>
  <si>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</si>
  <si>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</si>
  <si>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</si>
  <si>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</si>
  <si>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</si>
  <si>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</si>
  <si>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</si>
  <si>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</si>
  <si>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</si>
  <si>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</si>
  <si>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</si>
  <si>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</si>
  <si>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</si>
  <si>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</si>
  <si>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</si>
  <si>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</si>
  <si>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</si>
  <si>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</si>
  <si>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</si>
  <si>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</si>
  <si>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</si>
  <si>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</si>
  <si>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</si>
  <si>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</si>
  <si>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</si>
  <si>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</si>
  <si>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</si>
  <si>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</si>
  <si>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</si>
  <si>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</si>
  <si>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</si>
  <si>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</si>
  <si>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</si>
  <si>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</si>
  <si>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</si>
  <si>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</si>
  <si>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</si>
  <si>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</si>
  <si>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</si>
  <si>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</si>
  <si>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</si>
  <si>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</si>
  <si>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</si>
  <si>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</si>
  <si>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</si>
  <si>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</si>
  <si>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</si>
  <si>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</si>
  <si>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</si>
  <si>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</si>
  <si>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</si>
  <si>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</si>
  <si>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</si>
  <si>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</si>
  <si>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</si>
  <si>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</si>
  <si>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</si>
  <si>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</si>
  <si>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</si>
  <si>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</si>
  <si>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</si>
  <si>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</si>
  <si>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</si>
  <si>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</si>
  <si>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</si>
  <si>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</si>
  <si>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</si>
  <si>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</si>
  <si>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</si>
  <si>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</si>
  <si>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</si>
  <si>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</si>
  <si>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</si>
  <si>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</si>
  <si>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</si>
  <si>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</si>
  <si>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</si>
  <si>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</si>
  <si>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</si>
  <si>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</si>
  <si>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</si>
  <si>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</si>
  <si>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</si>
  <si>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</si>
  <si>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</si>
  <si>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</si>
  <si>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</si>
  <si>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</si>
  <si>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</si>
  <si>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</si>
  <si>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</si>
  <si>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</si>
  <si>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</si>
  <si>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</si>
  <si>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</si>
  <si>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</si>
  <si>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</si>
  <si>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</si>
  <si>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</si>
  <si>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</si>
  <si>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</si>
  <si>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</si>
  <si>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</si>
  <si>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</si>
  <si>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</si>
  <si>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</si>
  <si>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</si>
  <si>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</si>
  <si>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</si>
  <si>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</si>
  <si>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</si>
  <si>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</si>
  <si>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</si>
  <si>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</si>
  <si>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</si>
  <si>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</si>
  <si>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</si>
  <si>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</si>
  <si>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</si>
  <si>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</si>
  <si>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</si>
  <si>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</si>
  <si>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</si>
  <si>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</si>
  <si>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</si>
  <si>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</si>
  <si>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</si>
  <si>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</si>
  <si>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</si>
  <si>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</si>
  <si>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</si>
  <si>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</si>
  <si>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</si>
  <si>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</si>
  <si>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</si>
  <si>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</si>
  <si>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</si>
  <si>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</si>
  <si>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</si>
  <si>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</si>
  <si>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</si>
  <si>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</si>
  <si>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</si>
  <si>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</si>
  <si>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</si>
  <si>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</si>
  <si>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</si>
  <si>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</si>
  <si>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</si>
  <si>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</si>
  <si>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</si>
  <si>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</si>
  <si>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</si>
  <si>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</si>
  <si>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</si>
  <si>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</si>
  <si>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</si>
  <si>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</si>
  <si>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</si>
  <si>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</si>
  <si>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</si>
  <si>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</si>
  <si>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</si>
  <si>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</si>
  <si>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</si>
  <si>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</si>
  <si>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</si>
  <si>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</si>
  <si>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</si>
  <si>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</si>
  <si>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</si>
  <si>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</si>
  <si>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</si>
  <si>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</si>
  <si>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</si>
  <si>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</si>
  <si>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</si>
  <si>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</si>
  <si>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</si>
  <si>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</si>
  <si>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</si>
  <si>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</si>
  <si>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</si>
  <si>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</si>
  <si>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</si>
  <si>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</si>
  <si>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</si>
  <si>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</si>
  <si>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</si>
  <si>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</si>
  <si>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</si>
  <si>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</si>
  <si>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</si>
  <si>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</si>
  <si>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</si>
  <si>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</si>
  <si>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</si>
  <si>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</si>
  <si>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</si>
  <si>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</si>
  <si>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</si>
  <si>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</si>
  <si>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</si>
  <si>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</si>
  <si>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</si>
  <si>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</si>
  <si>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</si>
  <si>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</si>
  <si>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</si>
  <si>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</si>
  <si>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</si>
  <si>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</si>
  <si>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</si>
  <si>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</si>
  <si>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</si>
  <si>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</si>
  <si>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</si>
  <si>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</si>
  <si>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</si>
  <si>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</si>
  <si>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</si>
  <si>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</si>
  <si>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</si>
  <si>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</si>
  <si>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</si>
  <si>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</si>
  <si>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</si>
  <si>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</si>
  <si>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</si>
  <si>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</si>
  <si>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</si>
  <si>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</si>
  <si>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</si>
  <si>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</si>
  <si>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</si>
  <si>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</si>
  <si>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</si>
  <si>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</si>
  <si>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</si>
  <si>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</si>
  <si>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</si>
  <si>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</si>
  <si>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</si>
  <si>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</si>
  <si>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</si>
  <si>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</si>
  <si>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</si>
  <si>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</si>
  <si>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</si>
  <si>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</si>
  <si>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</si>
  <si>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</si>
  <si>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</si>
  <si>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</si>
  <si>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</si>
  <si>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</si>
  <si>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</si>
  <si>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</si>
  <si>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</si>
  <si>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</si>
  <si>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</si>
  <si>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</si>
  <si>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</si>
  <si>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</si>
  <si>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</si>
  <si>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</si>
  <si>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</si>
  <si>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</si>
  <si>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</si>
  <si>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</si>
  <si>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</si>
  <si>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</si>
  <si>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</si>
  <si>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</si>
  <si>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</si>
  <si>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</si>
  <si>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</si>
  <si>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</si>
  <si>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</si>
  <si>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</si>
  <si>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</si>
  <si>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</si>
  <si>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</si>
  <si>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</si>
  <si>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</si>
  <si>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</si>
  <si>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</si>
  <si>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</si>
  <si>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</si>
  <si>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</si>
  <si>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</si>
  <si>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</si>
  <si>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</si>
  <si>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</si>
  <si>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</si>
  <si>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</si>
  <si>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</si>
  <si>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</si>
  <si>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</si>
  <si>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</si>
  <si>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</si>
  <si>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</si>
  <si>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</si>
  <si>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</si>
  <si>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</si>
  <si>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</si>
  <si>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</si>
  <si>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</si>
  <si>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</si>
  <si>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</si>
  <si>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</si>
  <si>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</si>
  <si>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</si>
  <si>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</si>
  <si>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</si>
  <si>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</si>
  <si>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</si>
  <si>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</si>
  <si>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</si>
  <si>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</si>
  <si>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</si>
  <si>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</si>
  <si>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</si>
  <si>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</si>
  <si>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</si>
  <si>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</si>
  <si>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</si>
  <si>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</si>
  <si>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</si>
  <si>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</si>
  <si>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</si>
  <si>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</si>
  <si>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</si>
  <si>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</si>
  <si>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</si>
  <si>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</si>
  <si>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</si>
  <si>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</si>
  <si>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</si>
  <si>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</si>
  <si>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</si>
  <si>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</si>
  <si>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</si>
  <si>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</si>
  <si>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</si>
  <si>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</si>
  <si>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</si>
  <si>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</si>
  <si>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</si>
  <si>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</si>
  <si>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</si>
  <si>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</si>
  <si>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</si>
  <si>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</si>
  <si>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</si>
  <si>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</si>
  <si>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</si>
  <si>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</si>
  <si>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</si>
  <si>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</si>
  <si>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</si>
  <si>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</si>
  <si>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</si>
  <si>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</si>
  <si>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</si>
  <si>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</si>
  <si>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</si>
  <si>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</si>
  <si>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</si>
  <si>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</si>
  <si>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</si>
  <si>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</si>
  <si>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</si>
  <si>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</si>
  <si>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</si>
  <si>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</si>
  <si>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</si>
  <si>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</si>
  <si>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</si>
  <si>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</si>
  <si>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</si>
  <si>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</si>
  <si>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</si>
  <si>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</si>
  <si>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</si>
  <si>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</si>
  <si>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</si>
  <si>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</si>
  <si>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</si>
  <si>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</si>
  <si>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</si>
  <si>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</si>
  <si>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</si>
  <si>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</si>
  <si>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</si>
  <si>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</si>
  <si>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</si>
  <si>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</si>
  <si>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</si>
  <si>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</si>
  <si>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</si>
  <si>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</si>
  <si>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</si>
  <si>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</si>
  <si>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</si>
  <si>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</si>
  <si>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</si>
  <si>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</si>
  <si>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</si>
  <si>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</si>
  <si>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</si>
  <si>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</si>
  <si>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</si>
  <si>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</si>
  <si>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</si>
  <si>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</si>
  <si>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</si>
  <si>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</si>
  <si>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</si>
  <si>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</si>
  <si>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</si>
  <si>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</si>
  <si>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</si>
  <si>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</si>
  <si>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</si>
  <si>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</si>
  <si>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</si>
  <si>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</si>
  <si>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</si>
  <si>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</si>
  <si>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</si>
  <si>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</si>
  <si>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</si>
  <si>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</si>
  <si>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</si>
  <si>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</si>
  <si>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</si>
  <si>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</si>
  <si>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</si>
  <si>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</si>
  <si>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</si>
  <si>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</si>
  <si>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</si>
  <si>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</si>
  <si>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</si>
  <si>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</si>
  <si>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</si>
  <si>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</si>
  <si>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</si>
  <si>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</si>
  <si>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</si>
  <si>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</si>
  <si>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</si>
  <si>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</si>
  <si>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</si>
  <si>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</si>
  <si>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</si>
  <si>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</si>
  <si>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</si>
  <si>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</si>
  <si>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</si>
  <si>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</si>
  <si>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</si>
  <si>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</si>
  <si>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</si>
  <si>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</si>
  <si>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</si>
  <si>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</si>
  <si>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</si>
  <si>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</si>
  <si>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</si>
  <si>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</si>
  <si>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</si>
  <si>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</si>
  <si>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</si>
  <si>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</si>
  <si>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</si>
  <si>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</si>
  <si>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</si>
  <si>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</si>
  <si>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</si>
  <si>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</si>
  <si>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</si>
  <si>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</si>
  <si>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</si>
  <si>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</si>
  <si>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</si>
  <si>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</si>
  <si>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</si>
  <si>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</si>
  <si>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</si>
  <si>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</si>
  <si>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</si>
  <si>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</si>
  <si>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</si>
  <si>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</si>
  <si>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</si>
  <si>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</si>
  <si>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</si>
  <si>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</si>
  <si>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</si>
  <si>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</si>
  <si>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</si>
  <si>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</si>
  <si>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</si>
  <si>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</si>
  <si>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</si>
  <si>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</si>
  <si>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</si>
  <si>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</si>
  <si>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</si>
  <si>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</si>
  <si>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</si>
  <si>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</si>
  <si>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</si>
  <si>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</si>
  <si>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</si>
  <si>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</si>
  <si>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</si>
  <si>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</si>
  <si>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</si>
  <si>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</si>
  <si>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</si>
  <si>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</si>
  <si>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</si>
  <si>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</si>
  <si>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</si>
  <si>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</si>
  <si>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</si>
  <si>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</si>
  <si>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</si>
  <si>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</si>
  <si>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</si>
  <si>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</si>
  <si>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</si>
  <si>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</si>
  <si>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</si>
  <si>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</si>
  <si>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</si>
  <si>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</si>
  <si>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</si>
  <si>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</si>
  <si>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</si>
  <si>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</si>
  <si>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</si>
  <si>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</si>
  <si>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</si>
  <si>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</si>
  <si>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</si>
  <si>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</si>
  <si>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</si>
  <si>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</si>
  <si>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</si>
  <si>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</si>
  <si>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</si>
  <si>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</si>
  <si>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</si>
  <si>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</si>
  <si>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</si>
  <si>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</si>
  <si>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</si>
  <si>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</si>
  <si>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</si>
  <si>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</si>
  <si>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</si>
  <si>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</si>
  <si>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</si>
  <si>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</si>
  <si>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</si>
  <si>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</si>
  <si>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</si>
  <si>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</si>
  <si>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</si>
  <si>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</si>
  <si>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</si>
  <si>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</si>
  <si>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</si>
  <si>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</si>
  <si>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</si>
  <si>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</si>
  <si>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</si>
  <si>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</si>
  <si>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</si>
  <si>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</si>
  <si>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</si>
  <si>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</si>
  <si>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</si>
  <si>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</si>
  <si>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</si>
  <si>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</si>
  <si>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</si>
  <si>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</si>
  <si>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</si>
  <si>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</si>
  <si>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</si>
  <si>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</si>
  <si>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</si>
  <si>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</si>
  <si>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</si>
  <si>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</si>
  <si>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</si>
  <si>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</si>
  <si>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</si>
  <si>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</si>
  <si>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</si>
  <si>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</si>
  <si>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</si>
  <si>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</si>
  <si>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</si>
  <si>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</si>
  <si>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</si>
  <si>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</si>
  <si>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</si>
  <si>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</si>
  <si>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</si>
  <si>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</si>
  <si>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</si>
  <si>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</si>
  <si>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</si>
  <si>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</si>
  <si>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</si>
  <si>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</si>
  <si>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</si>
  <si>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</si>
  <si>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</si>
  <si>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</si>
  <si>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</si>
  <si>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</si>
  <si>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</si>
  <si>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</si>
  <si>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</si>
  <si>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</si>
  <si>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</si>
  <si>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</si>
  <si>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</si>
  <si>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</si>
  <si>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</si>
  <si>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</si>
  <si>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</si>
  <si>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</si>
  <si>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</si>
  <si>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</si>
  <si>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</si>
  <si>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</si>
  <si>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</si>
  <si>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</si>
  <si>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</si>
  <si>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</si>
  <si>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</si>
  <si>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</si>
  <si>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</si>
  <si>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</si>
  <si>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</si>
  <si>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</si>
  <si>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</si>
  <si>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</si>
  <si>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</si>
  <si>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</si>
  <si>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</si>
  <si>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</si>
  <si>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</si>
  <si>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</si>
  <si>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</si>
  <si>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10-767-0457</t>
  </si>
  <si>
    <t>DUNS Number</t>
  </si>
  <si>
    <t>145 Adams Ave.  Hauppauge, NY 11788 USA</t>
  </si>
  <si>
    <t>Fred Borsello</t>
  </si>
  <si>
    <t>Fborsello@centralsemi.com</t>
  </si>
  <si>
    <t>631-404-1268</t>
  </si>
  <si>
    <t>Joseph Beck</t>
  </si>
  <si>
    <t>jbeck@centralsemi.com</t>
  </si>
  <si>
    <t>631-404-1275</t>
  </si>
  <si>
    <t>Malaysia Smelting Corporation (MSC) and Thaisarco source a percentage of tin from covered countries but are CFSI compliant and have valid audit dates.</t>
  </si>
  <si>
    <t>100%</t>
  </si>
  <si>
    <t>www.centralsemi.com/conflict-minerals</t>
  </si>
  <si>
    <t>Central Semiconductor</t>
  </si>
  <si>
    <t>Vice President of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</si>
</sst>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beck@centralsem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borsello@centralsem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4"/>
  <cols>
    <col min="1" max="1" width="0.87890625" customWidth="1"/>
    <col min="2" max="2" width="8" customWidth="1"/>
    <col min="3" max="3" width="8.64453125" customWidth="1"/>
    <col min="4" max="4" width="13" style="180" customWidth="1"/>
    <col min="5" max="5" width="42.3515625" customWidth="1"/>
    <col min="6" max="6" width="53.3515625" customWidth="1"/>
    <col min="7" max="7" width="0.87890625" customWidth="1"/>
  </cols>
  <sheetData>
    <row r="1" spans="1:7" ht="12.7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ht="12.75">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25">
      <c r="A13" s="308"/>
      <c r="B13" s="2">
        <v>1</v>
      </c>
      <c r="C13" s="27" t="s">
        <v>1084</v>
      </c>
      <c r="D13" s="28" t="s">
        <v>872</v>
      </c>
      <c r="E13" s="163" t="s">
        <v>849</v>
      </c>
      <c r="F13" s="163"/>
      <c r="G13" s="25"/>
    </row>
    <row r="14" spans="1:7" ht="30.4">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07.65">
      <c r="A36" s="308"/>
      <c r="B36" s="298"/>
      <c r="C36" s="295"/>
      <c r="D36" s="316"/>
      <c r="E36" s="307"/>
      <c r="F36" s="166" t="s">
        <v>69</v>
      </c>
      <c r="G36" s="25"/>
    </row>
    <row r="37" spans="1:7" ht="101.25">
      <c r="A37" s="308"/>
      <c r="B37" s="141">
        <v>3.01</v>
      </c>
      <c r="C37" s="142" t="s">
        <v>70</v>
      </c>
      <c r="D37" s="28" t="s">
        <v>2251</v>
      </c>
      <c r="E37" s="167" t="s">
        <v>1323</v>
      </c>
      <c r="F37" s="168" t="s">
        <v>1427</v>
      </c>
      <c r="G37" s="25"/>
    </row>
    <row r="38" spans="1:7" ht="81">
      <c r="A38" s="308"/>
      <c r="B38" s="141">
        <v>3.02</v>
      </c>
      <c r="C38" s="142" t="s">
        <v>1356</v>
      </c>
      <c r="D38" s="28" t="s">
        <v>2252</v>
      </c>
      <c r="E38" s="167" t="s">
        <v>1371</v>
      </c>
      <c r="F38" s="168" t="s">
        <v>1428</v>
      </c>
      <c r="G38" s="25"/>
    </row>
    <row r="39" spans="1:7" ht="81">
      <c r="A39" s="308"/>
      <c r="B39" s="150">
        <v>4</v>
      </c>
      <c r="C39" s="149" t="s">
        <v>1524</v>
      </c>
      <c r="D39" s="28" t="s">
        <v>2253</v>
      </c>
      <c r="E39" s="27" t="s">
        <v>2198</v>
      </c>
      <c r="F39" s="27" t="s">
        <v>1525</v>
      </c>
      <c r="G39" s="25"/>
    </row>
    <row r="40" spans="1:7" ht="40.5">
      <c r="A40" s="308"/>
      <c r="B40" s="141">
        <v>4.01</v>
      </c>
      <c r="C40" s="149" t="s">
        <v>1524</v>
      </c>
      <c r="D40" s="28" t="s">
        <v>2255</v>
      </c>
      <c r="E40" s="27" t="s">
        <v>2210</v>
      </c>
      <c r="F40" s="27" t="s">
        <v>2214</v>
      </c>
      <c r="G40" s="25"/>
    </row>
    <row r="41" spans="1:7" ht="40.5">
      <c r="A41" s="308"/>
      <c r="B41" s="141" t="s">
        <v>2242</v>
      </c>
      <c r="C41" s="149" t="s">
        <v>1524</v>
      </c>
      <c r="D41" s="28" t="s">
        <v>2254</v>
      </c>
      <c r="E41" s="27" t="s">
        <v>2245</v>
      </c>
      <c r="F41" s="27" t="s">
        <v>2243</v>
      </c>
      <c r="G41" s="25"/>
    </row>
    <row r="42" spans="1:7" ht="40.5">
      <c r="A42" s="308"/>
      <c r="B42" s="141" t="s">
        <v>2276</v>
      </c>
      <c r="C42" s="149" t="s">
        <v>1524</v>
      </c>
      <c r="D42" s="28" t="s">
        <v>2281</v>
      </c>
      <c r="E42" s="27" t="s">
        <v>2244</v>
      </c>
      <c r="F42" s="27" t="s">
        <v>2277</v>
      </c>
      <c r="G42" s="25"/>
    </row>
    <row r="43" spans="1:7" ht="111.4">
      <c r="A43" s="308"/>
      <c r="B43" s="160">
        <v>4.0999999999999996</v>
      </c>
      <c r="C43" s="149" t="s">
        <v>2280</v>
      </c>
      <c r="D43" s="161">
        <v>42867</v>
      </c>
      <c r="E43" s="169" t="s">
        <v>2283</v>
      </c>
      <c r="F43" s="27" t="s">
        <v>2282</v>
      </c>
      <c r="G43" s="25"/>
    </row>
    <row r="44" spans="1:7" ht="70.900000000000006">
      <c r="A44" s="308"/>
      <c r="B44" s="160">
        <v>4.2</v>
      </c>
      <c r="C44" s="149" t="s">
        <v>2280</v>
      </c>
      <c r="D44" s="161">
        <v>42704</v>
      </c>
      <c r="E44" s="169" t="s">
        <v>2479</v>
      </c>
      <c r="F44" s="27" t="s">
        <v>2454</v>
      </c>
      <c r="G44" s="25"/>
    </row>
    <row r="45" spans="1:7" ht="131.65">
      <c r="A45" s="308"/>
      <c r="B45" s="202">
        <v>5</v>
      </c>
      <c r="C45" s="149" t="s">
        <v>2280</v>
      </c>
      <c r="D45" s="161">
        <v>42867</v>
      </c>
      <c r="E45" s="169" t="s">
        <v>12705</v>
      </c>
      <c r="F45" s="27" t="s">
        <v>12427</v>
      </c>
      <c r="G45" s="25"/>
    </row>
    <row r="46" spans="1:7" ht="30.4">
      <c r="A46" s="308"/>
      <c r="B46" s="160">
        <v>5.01</v>
      </c>
      <c r="C46" s="149" t="s">
        <v>2280</v>
      </c>
      <c r="D46" s="161">
        <v>42907</v>
      </c>
      <c r="E46" s="169" t="s">
        <v>15521</v>
      </c>
      <c r="F46" s="27" t="s">
        <v>12427</v>
      </c>
      <c r="G46" s="25"/>
    </row>
    <row r="47" spans="1:7" ht="60.75">
      <c r="A47" s="308"/>
      <c r="B47" s="160">
        <v>5.0999999999999996</v>
      </c>
      <c r="C47" s="149" t="s">
        <v>2280</v>
      </c>
      <c r="D47" s="161">
        <v>43070</v>
      </c>
      <c r="E47" s="169" t="s">
        <v>12915</v>
      </c>
      <c r="F47" s="27" t="s">
        <v>12916</v>
      </c>
      <c r="G47" s="25"/>
    </row>
    <row r="48" spans="1:7" ht="50.65">
      <c r="A48" s="308"/>
      <c r="B48" s="160">
        <v>5.1100000000000003</v>
      </c>
      <c r="C48" s="149" t="s">
        <v>13152</v>
      </c>
      <c r="D48" s="161">
        <v>43217</v>
      </c>
      <c r="E48" s="169" t="s">
        <v>13278</v>
      </c>
      <c r="F48" s="27" t="s">
        <v>13186</v>
      </c>
      <c r="G48" s="25"/>
    </row>
    <row r="49" spans="1:7" ht="50.65">
      <c r="A49" s="308"/>
      <c r="B49" s="160">
        <v>5.12</v>
      </c>
      <c r="C49" s="149" t="s">
        <v>13152</v>
      </c>
      <c r="D49" s="161">
        <v>43581</v>
      </c>
      <c r="E49" s="169" t="s">
        <v>13278</v>
      </c>
      <c r="F49" s="27" t="s">
        <v>13832</v>
      </c>
      <c r="G49" s="25"/>
    </row>
    <row r="50" spans="1:7" ht="70.900000000000006">
      <c r="A50" s="308"/>
      <c r="B50" s="202">
        <v>6</v>
      </c>
      <c r="C50" s="149" t="s">
        <v>13152</v>
      </c>
      <c r="D50" s="161">
        <v>43964</v>
      </c>
      <c r="E50" s="169" t="s">
        <v>14048</v>
      </c>
      <c r="F50" s="27" t="s">
        <v>13835</v>
      </c>
      <c r="G50" s="25"/>
    </row>
    <row r="51" spans="1:7" ht="40.5">
      <c r="A51" s="308"/>
      <c r="B51" s="160">
        <v>6.01</v>
      </c>
      <c r="C51" s="149" t="s">
        <v>13152</v>
      </c>
      <c r="D51" s="161">
        <v>43970</v>
      </c>
      <c r="E51" s="169" t="s">
        <v>15522</v>
      </c>
      <c r="F51" s="169" t="s">
        <v>13835</v>
      </c>
      <c r="G51" s="25"/>
    </row>
    <row r="52" spans="1:7" ht="40.5">
      <c r="A52" s="308"/>
      <c r="B52" s="160">
        <v>6.1</v>
      </c>
      <c r="C52" s="149" t="s">
        <v>13152</v>
      </c>
      <c r="D52" s="161">
        <v>44314</v>
      </c>
      <c r="E52" s="169" t="s">
        <v>15514</v>
      </c>
      <c r="F52" s="169" t="s">
        <v>15043</v>
      </c>
      <c r="G52" s="25"/>
    </row>
    <row r="53" spans="1:7" ht="40.5">
      <c r="A53" s="308"/>
      <c r="B53" s="160">
        <v>6.2</v>
      </c>
      <c r="C53" s="149" t="s">
        <v>13152</v>
      </c>
      <c r="D53" s="161">
        <v>44678</v>
      </c>
      <c r="E53" s="169" t="s">
        <v>15514</v>
      </c>
      <c r="F53" s="169" t="s">
        <v>15513</v>
      </c>
      <c r="G53" s="25"/>
    </row>
    <row r="54" spans="1:7" ht="40.5">
      <c r="A54" s="308"/>
      <c r="B54" s="160">
        <v>6.21</v>
      </c>
      <c r="C54" s="149" t="s">
        <v>13152</v>
      </c>
      <c r="D54" s="161">
        <v>44687</v>
      </c>
      <c r="E54" s="169" t="s">
        <v>15523</v>
      </c>
      <c r="F54" s="169" t="s">
        <v>15513</v>
      </c>
      <c r="G54" s="25"/>
    </row>
    <row r="55" spans="1:7" ht="40.5">
      <c r="A55" s="308"/>
      <c r="B55" s="160">
        <v>6.22</v>
      </c>
      <c r="C55" s="149" t="s">
        <v>13152</v>
      </c>
      <c r="D55" s="275">
        <v>44692</v>
      </c>
      <c r="E55" s="169" t="s">
        <v>15522</v>
      </c>
      <c r="F55" s="169" t="s">
        <v>15513</v>
      </c>
      <c r="G55" s="25"/>
    </row>
    <row r="56" spans="1:7" ht="50.65">
      <c r="A56" s="308"/>
      <c r="B56" s="202">
        <v>6.3</v>
      </c>
      <c r="C56" s="149" t="s">
        <v>13152</v>
      </c>
      <c r="D56" s="275">
        <v>45051</v>
      </c>
      <c r="E56" s="169" t="s">
        <v>15790</v>
      </c>
      <c r="F56" s="169" t="s">
        <v>15571</v>
      </c>
      <c r="G56" s="25"/>
    </row>
    <row r="57" spans="1:7" ht="40.5">
      <c r="A57" s="308"/>
      <c r="B57" s="160">
        <v>6.31</v>
      </c>
      <c r="C57" s="149" t="s">
        <v>13152</v>
      </c>
      <c r="D57" s="275">
        <v>45072</v>
      </c>
      <c r="E57" s="169" t="s">
        <v>15792</v>
      </c>
      <c r="F57" s="169" t="s">
        <v>15571</v>
      </c>
      <c r="G57" s="25"/>
    </row>
    <row r="58" spans="1:7" ht="12.75" thickBot="1">
      <c r="A58" s="309"/>
      <c r="B58" s="310" t="str">
        <f ca="1">OFFSET(L!$C$1,MATCH("General"&amp;"Cpy",L!$A:$A,0)-1,SL,,)</f>
        <v>© 2023 Responsible Minerals Initiative. All rights reserved.</v>
      </c>
      <c r="C58" s="310"/>
      <c r="D58" s="310"/>
      <c r="E58" s="310"/>
      <c r="F58" s="310"/>
      <c r="G58" s="26"/>
    </row>
    <row r="59" spans="1:7" ht="12.7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890625" defaultRowHeight="12.4"/>
  <cols>
    <col min="1" max="1" width="20.64453125" style="65" customWidth="1"/>
    <col min="2" max="2" width="57.1171875" style="65" customWidth="1"/>
    <col min="3" max="16384" width="8.87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12C100-1266-4778-BD0A-D6E40C64BF4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890625" defaultRowHeight="12.4"/>
  <cols>
    <col min="1" max="1" width="11.1171875" customWidth="1"/>
    <col min="2" max="2" width="25.76171875" customWidth="1"/>
    <col min="3" max="3" width="11.878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28F985C-83B9-404A-BB88-9E69903A61F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8906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25">
      <c r="A2" s="105" t="str">
        <f ca="1">OFFSET(L!$C$1,MATCH("Instructions"&amp;ADDRESS(ROW(),COLUMN(),4),L!$A:$A,0)-1,SL,,)</f>
        <v>Introduction</v>
      </c>
      <c r="B2" s="100" t="s">
        <v>1299</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4.65">
      <c r="A5" s="106"/>
      <c r="B5" s="100"/>
    </row>
    <row r="6" spans="1:2" ht="29.25">
      <c r="A6" s="105" t="str">
        <f ca="1">OFFSET(L!$C$1,MATCH("Instructions"&amp;ADDRESS(ROW(),COLUMN(),4),L!$A:$A,0)-1,SL,,)</f>
        <v>Instructions for completing Company Information questions (rows 8 - 22).
Provide comments in ENGLISH only</v>
      </c>
      <c r="B6" s="100" t="s">
        <v>1299</v>
      </c>
    </row>
    <row r="7" spans="1:2" ht="14.65">
      <c r="A7" s="237"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1299</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29.25">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4.65">
      <c r="A47" s="106"/>
      <c r="B47" s="100"/>
    </row>
    <row r="48" spans="1:2" ht="29.25">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58.5">
      <c r="A58" s="102" t="str">
        <f ca="1">OFFSET(L!$C$1,MATCH("Instructions"&amp;ADDRESS(ROW(),COLUMN(),4),L!$A:$A,0)-1,SL,,)</f>
        <v>8. Smelter Street -  Provide the street name on which the smelter is located. This field is optional.</v>
      </c>
      <c r="B58" s="100" t="s">
        <v>1298</v>
      </c>
    </row>
    <row r="59" spans="1:2" ht="29.25">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3.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29.25">
      <c r="A74" s="102"/>
      <c r="B74" s="100" t="s">
        <v>441</v>
      </c>
    </row>
    <row r="75" spans="1:2" ht="14.65">
      <c r="A75" s="102" t="str">
        <f ca="1">OFFSET(L!$C$1,MATCH("General"&amp;"Cpy",L!$A:$A,0)-1,SL,,)</f>
        <v>© 2023 Responsible Minerals Initiative. All rights reserved.</v>
      </c>
      <c r="B75" s="101"/>
    </row>
    <row r="76" spans="1:2" ht="14.65">
      <c r="A76" s="103" t="s">
        <v>1031</v>
      </c>
      <c r="B76" s="101"/>
    </row>
    <row r="77" spans="1:2" ht="1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890625" defaultRowHeight="12.4"/>
  <cols>
    <col min="1" max="1" width="1.64453125" customWidth="1"/>
    <col min="2" max="2" width="35.64453125" customWidth="1"/>
    <col min="3" max="3" width="105.64453125" customWidth="1"/>
    <col min="4" max="5" width="1.64453125" customWidth="1"/>
    <col min="6" max="6" width="4.64453125" customWidth="1"/>
    <col min="7" max="7" width="4.87890625" customWidth="1"/>
  </cols>
  <sheetData>
    <row r="1" spans="1:5" ht="12.7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3.9">
      <c r="A10" s="74"/>
      <c r="B10" s="63" t="str">
        <f ca="1">OFFSET(L!$C$1,MATCH("Definitions"&amp;ADDRESS(ROW(),COLUMN(),4),L!$A:$A,0)-1,SL,,)</f>
        <v>DRC</v>
      </c>
      <c r="C10" s="63" t="str">
        <f ca="1">OFFSET(L!$C$1,MATCH("Definitions"&amp;ADDRESS(ROW(),COLUMN(),4),L!$A:$A,0)-1,SL,,)</f>
        <v>Democratic Republic of Congo</v>
      </c>
      <c r="D10" s="321"/>
      <c r="E10" s="100" t="s">
        <v>1307</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92.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1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4.65">
      <c r="A19" s="74"/>
      <c r="B19" s="63" t="str">
        <f ca="1">OFFSET(L!$C$1,MATCH("Definitions"&amp;ADDRESS(ROW(),COLUMN(),4),L!$A:$A,0)-1,SL,,)</f>
        <v>OECD</v>
      </c>
      <c r="C19" s="63" t="str">
        <f ca="1">OFFSET(L!$C$1,MATCH("Definitions"&amp;ADDRESS(ROW(),COLUMN(),4),L!$A:$A,0)-1,SL,,)</f>
        <v>Organisation for Economic Co-operation and Development</v>
      </c>
      <c r="D19" s="321"/>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3.150000000000006">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5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65">
      <c r="A32" s="74"/>
      <c r="B32" s="320" t="str">
        <f ca="1">OFFSET(L!$C$1,MATCH("General"&amp;"Cpy",L!$A:$A,0)-1,SL,,)</f>
        <v>© 2023 Responsible Minerals Initiative. All rights reserved.</v>
      </c>
      <c r="C32" s="320"/>
      <c r="D32" s="321"/>
      <c r="E32" s="100"/>
    </row>
    <row r="33" spans="1:4" ht="12.75" thickBot="1">
      <c r="A33" s="75"/>
      <c r="B33" s="153"/>
      <c r="C33" s="153"/>
      <c r="D33" s="322"/>
    </row>
    <row r="34" spans="1:4" ht="12.7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20" sqref="D20:J20"/>
    </sheetView>
  </sheetViews>
  <sheetFormatPr defaultColWidth="8.87890625" defaultRowHeight="12.4"/>
  <cols>
    <col min="1" max="1" width="1.87890625" customWidth="1"/>
    <col min="2" max="2" width="83.1171875" customWidth="1"/>
    <col min="3" max="3" width="1.64453125" customWidth="1"/>
    <col min="4" max="5" width="16.64453125" customWidth="1"/>
    <col min="6" max="6" width="1.64453125" customWidth="1"/>
    <col min="7" max="9" width="16.64453125" customWidth="1"/>
    <col min="10" max="10" width="17.87890625" customWidth="1"/>
    <col min="11" max="11" width="1.64453125" customWidth="1"/>
    <col min="12" max="12" width="3.64453125" hidden="1" customWidth="1"/>
    <col min="13" max="15" width="4.87890625" hidden="1" customWidth="1"/>
    <col min="16" max="23" width="9.1171875" hidden="1" customWidth="1"/>
    <col min="24" max="24" width="9.1171875" customWidth="1"/>
  </cols>
  <sheetData>
    <row r="1" spans="1:34" ht="1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15807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50" t="s">
        <v>15808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84">
        <v>45293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26" t="s">
        <v>488</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Tin  (*)</v>
      </c>
      <c r="C57" s="35"/>
      <c r="D57" s="347" t="s">
        <v>15805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Gold  (*)</v>
      </c>
      <c r="C58" s="35"/>
      <c r="D58" s="347" t="s">
        <v>15805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4.6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2F1D4BAA-FDD6-4C70-902E-83B91E3A17DC}"/>
    <hyperlink ref="D16" r:id="rId4" xr:uid="{75378665-BF54-4FE7-AC06-EC464DAABB5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38" sqref="A38"/>
    </sheetView>
  </sheetViews>
  <sheetFormatPr defaultColWidth="8.87890625" defaultRowHeight="12.4"/>
  <cols>
    <col min="1" max="1" width="13.64453125" style="227" customWidth="1"/>
    <col min="2" max="2" width="13.3515625" style="229" customWidth="1"/>
    <col min="3" max="3" width="40.64453125" style="229" customWidth="1"/>
    <col min="4" max="4" width="30.64453125" style="229" customWidth="1"/>
    <col min="5" max="5" width="20.87890625" style="229" customWidth="1"/>
    <col min="6" max="7" width="13.87890625" style="229" customWidth="1"/>
    <col min="8" max="8" width="25.1171875" style="229" customWidth="1"/>
    <col min="9" max="9" width="24.1171875" style="229" customWidth="1"/>
    <col min="10" max="10" width="18.3515625" style="229" customWidth="1"/>
    <col min="11" max="11" width="27.3515625" style="229" customWidth="1"/>
    <col min="12" max="12" width="20.64453125" style="229" customWidth="1"/>
    <col min="13" max="13" width="35.1171875" style="229" customWidth="1"/>
    <col min="14" max="14" width="42.1171875" style="229" customWidth="1"/>
    <col min="15" max="15" width="32.1171875" style="229" customWidth="1"/>
    <col min="16" max="16" width="22.87890625" style="229" customWidth="1"/>
    <col min="17" max="17" width="43.64453125" style="229" customWidth="1"/>
    <col min="18" max="18" width="35.87890625" style="229" hidden="1" customWidth="1"/>
    <col min="19" max="20" width="17.87890625" style="229" hidden="1" customWidth="1"/>
    <col min="21" max="21" width="8.87890625" style="229" hidden="1" customWidth="1"/>
    <col min="22" max="22" width="6.1171875" style="229" hidden="1" customWidth="1"/>
    <col min="23" max="23" width="8.64453125" style="229" hidden="1" customWidth="1"/>
    <col min="24" max="24" width="8.87890625" style="229" hidden="1" customWidth="1"/>
    <col min="25" max="27" width="4.3515625" style="229" hidden="1" customWidth="1"/>
    <col min="28" max="28" width="7.87890625" style="229" hidden="1" customWidth="1"/>
    <col min="29" max="33" width="4.3515625" style="229" hidden="1" customWidth="1"/>
    <col min="34" max="34" width="14.64453125" style="229" hidden="1" customWidth="1"/>
    <col min="35" max="39" width="8.87890625" style="229" customWidth="1"/>
    <col min="40" max="16384" width="8.8789062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7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709</v>
      </c>
      <c r="B5" s="182" t="str">
        <f ca="1">IF(LEN(A5)=0,"",INDEX('Smelter Look-up'!$A:$A,MATCH($A5,'Smelter Look-up'!$E:$E,0)))</f>
        <v>Gold</v>
      </c>
      <c r="C5" s="186" t="str">
        <f ca="1">IF(LEN(A5)=0,"",INDEX('Smelter Look-up'!$C:$C,MATCH($A5,'Smelter Look-up'!$E:$E,0)))</f>
        <v>Mitsui Mining and Smelting Co., Ltd.</v>
      </c>
      <c r="D5" s="230"/>
      <c r="E5" s="182" t="str">
        <f ca="1">IF(ISERROR($V5),"",OFFSET('Smelter Look-up'!$D$4,$V5-4,0)&amp;"")</f>
        <v>JAPAN</v>
      </c>
      <c r="F5" s="182" t="str">
        <f ca="1">IF(ISERROR($V5),"",OFFSET('Smelter Look-up'!$E$4,$V5-4,0))</f>
        <v>CID001193</v>
      </c>
      <c r="G5" s="182" t="str">
        <f ca="1">IF(C5=$X$4,IF(ISERROR($V5),"Enter smelter details","RMI"),IF(ISERROR($V5),"",OFFSET('Smelter Look-up'!$F$4,$V5-4,0)))</f>
        <v>RMI</v>
      </c>
      <c r="H5" s="183">
        <f ca="1">IF(ISERROR($V5),"",OFFSET('Smelter Look-up'!$G$4,$V5-4,0))</f>
        <v>0</v>
      </c>
      <c r="I5" s="184" t="str">
        <f ca="1">IF(ISERROR($V5),"",OFFSET('Smelter Look-up'!$H$4,$V5-4,0))</f>
        <v>Takehara</v>
      </c>
      <c r="J5" s="184" t="str">
        <f ca="1">IF(ISERROR($V5),"",OFFSET('Smelter Look-up'!$I$4,$V5-4,0))</f>
        <v>Hiroshima</v>
      </c>
      <c r="K5" s="224"/>
      <c r="L5" s="224"/>
      <c r="M5" s="224"/>
      <c r="N5" s="224"/>
      <c r="O5" s="224"/>
      <c r="P5" s="185"/>
      <c r="Q5" s="225"/>
      <c r="R5" s="182" t="str">
        <f ca="1">IF(ISERROR($V5),"",OFFSET('Smelter Look-up'!$C$4,$V5-4,0)&amp;"")</f>
        <v>Mitsui Mining and Smelting Co., Ltd.</v>
      </c>
      <c r="S5" s="181" t="str">
        <f t="shared" ref="S5" ca="1" si="0">IF(B5="","",IF(ISERROR(MATCH($E5,CL,0)),"Unknown",INDIRECT("'C'!$A$"&amp;MATCH($E5,CL,0)+1)))</f>
        <v>JP</v>
      </c>
      <c r="T5" s="181" t="str">
        <f ca="1">IF(B5="","",IF(ISERROR(MATCH($J5,SorP!$B$1:$B$6279,0)),"",INDIRECT("'SorP'!$A$"&amp;MATCH($S5&amp;$J5,SorP!C:C,0))))</f>
        <v>JP-34</v>
      </c>
      <c r="U5" s="201"/>
      <c r="V5" s="226">
        <f ca="1">IF(C5="",NA(),IF(OR(C5="Smelter not listed",C5="Smelter not yet identified"),MATCH($B5&amp;$D5,'Smelter Look-up'!$J:$J,0),MATCH($B5&amp;$C5,'Smelter Look-up'!$J:$J,0)))</f>
        <v>183</v>
      </c>
      <c r="X5" s="227">
        <f t="shared" ref="X5" ca="1" si="1">IF(AND(C5="Smelter not listed",OR(LEN(D5)=0,LEN(E5)=0)),1,0)</f>
        <v>0</v>
      </c>
      <c r="AB5" s="228" t="str">
        <f t="shared" ref="AB5" ca="1" si="2">B5&amp;C5</f>
        <v>GoldMitsui Mining and Smelting Co., Ltd.</v>
      </c>
    </row>
    <row r="6" spans="1:34" s="227" customFormat="1" ht="19.899999999999999" customHeight="1">
      <c r="A6" s="262" t="s">
        <v>708</v>
      </c>
      <c r="B6" s="182" t="str">
        <f ca="1">IF(LEN(A6)=0,"",INDEX('Smelter Look-up'!$A:$A,MATCH($A6,'Smelter Look-up'!$E:$E,0)))</f>
        <v>Gold</v>
      </c>
      <c r="C6" s="186" t="str">
        <f ca="1">IF(LEN(A6)=0,"",INDEX('Smelter Look-up'!$C:$C,MATCH($A6,'Smelter Look-up'!$E:$E,0)))</f>
        <v>Mitsubishi Materials Corporation</v>
      </c>
      <c r="D6" s="230"/>
      <c r="E6" s="182" t="str">
        <f ca="1">IF(ISERROR($V6),"",OFFSET('Smelter Look-up'!$D$4,$V6-4,0)&amp;"")</f>
        <v>JAPAN</v>
      </c>
      <c r="F6" s="182" t="str">
        <f ca="1">IF(ISERROR($V6),"",OFFSET('Smelter Look-up'!$E$4,$V6-4,0))</f>
        <v>CID001188</v>
      </c>
      <c r="G6" s="182" t="str">
        <f ca="1">IF(C6=$X$4,IF(ISERROR($V6),"Enter smelter details","RMI"),IF(ISERROR($V6),"",OFFSET('Smelter Look-up'!$F$4,$V6-4,0)))</f>
        <v>RMI</v>
      </c>
      <c r="H6" s="183">
        <f ca="1">IF(ISERROR($V6),"",OFFSET('Smelter Look-up'!$G$4,$V6-4,0))</f>
        <v>0</v>
      </c>
      <c r="I6" s="184" t="str">
        <f ca="1">IF(ISERROR($V6),"",OFFSET('Smelter Look-up'!$H$4,$V6-4,0))</f>
        <v>Tokyo</v>
      </c>
      <c r="J6" s="184" t="str">
        <f ca="1">IF(ISERROR($V6),"",OFFSET('Smelter Look-up'!$I$4,$V6-4,0))</f>
        <v>Tokyo</v>
      </c>
      <c r="K6" s="224"/>
      <c r="L6" s="224"/>
      <c r="M6" s="224"/>
      <c r="N6" s="224"/>
      <c r="O6" s="224"/>
      <c r="P6" s="185"/>
      <c r="Q6" s="225"/>
      <c r="R6" s="182" t="str">
        <f ca="1">IF(ISERROR($V6),"",OFFSET('Smelter Look-up'!$C$4,$V6-4,0)&amp;"")</f>
        <v>Mitsubishi Materials Corporation</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181</v>
      </c>
      <c r="X6" s="227">
        <f t="shared" ref="X6:X37" ca="1" si="4">IF(AND(C6="Smelter not listed",OR(LEN(D6)=0,LEN(E6)=0)),1,0)</f>
        <v>0</v>
      </c>
      <c r="AB6" s="228" t="str">
        <f t="shared" ref="AB6:AB37" ca="1" si="5">B6&amp;C6</f>
        <v>GoldMitsubishi Materials Corporation</v>
      </c>
    </row>
    <row r="7" spans="1:34" s="227" customFormat="1" ht="19.899999999999999" customHeight="1">
      <c r="A7" s="262" t="s">
        <v>705</v>
      </c>
      <c r="B7" s="182" t="str">
        <f ca="1">IF(LEN(A7)=0,"",INDEX('Smelter Look-up'!$A:$A,MATCH($A7,'Smelter Look-up'!$E:$E,0)))</f>
        <v>Gold</v>
      </c>
      <c r="C7" s="186" t="str">
        <f ca="1">IF(LEN(A7)=0,"",INDEX('Smelter Look-up'!$C:$C,MATCH($A7,'Smelter Look-up'!$E:$E,0)))</f>
        <v>Metalor Technologies S.A.</v>
      </c>
      <c r="D7" s="230"/>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3"/>
        <v>CH</v>
      </c>
      <c r="T7" s="181" t="str">
        <f ca="1">IF(B7="","",IF(ISERROR(MATCH($J7,SorP!$B$1:$B$6279,0)),"",INDIRECT("'SorP'!$A$"&amp;MATCH($S7&amp;$J7,SorP!C:C,0))))</f>
        <v>CH-NE</v>
      </c>
      <c r="U7" s="201"/>
      <c r="V7" s="226">
        <f ca="1">IF(C7="",NA(),IF(OR(C7="Smelter not listed",C7="Smelter not yet identified"),MATCH($B7&amp;$D7,'Smelter Look-up'!$J:$J,0),MATCH($B7&amp;$C7,'Smelter Look-up'!$J:$J,0)))</f>
        <v>175</v>
      </c>
      <c r="X7" s="227">
        <f t="shared" ca="1" si="4"/>
        <v>0</v>
      </c>
      <c r="AB7" s="228" t="str">
        <f t="shared" ca="1" si="5"/>
        <v>GoldMetalor Technologies S.A.</v>
      </c>
    </row>
    <row r="8" spans="1:34" s="227" customFormat="1" ht="19.899999999999999" customHeight="1">
      <c r="A8" s="262" t="s">
        <v>687</v>
      </c>
      <c r="B8" s="182" t="str">
        <f ca="1">IF(LEN(A8)=0,"",INDEX('Smelter Look-up'!$A:$A,MATCH($A8,'Smelter Look-up'!$E:$E,0)))</f>
        <v>Gold</v>
      </c>
      <c r="C8" s="186" t="str">
        <f ca="1">IF(LEN(A8)=0,"",INDEX('Smelter Look-up'!$C:$C,MATCH($A8,'Smelter Look-up'!$E:$E,0)))</f>
        <v>Asahi Refining Canada Ltd.</v>
      </c>
      <c r="D8" s="230"/>
      <c r="E8" s="182" t="str">
        <f ca="1">IF(ISERROR($V8),"",OFFSET('Smelter Look-up'!$D$4,$V8-4,0)&amp;"")</f>
        <v>CANADA</v>
      </c>
      <c r="F8" s="182" t="str">
        <f ca="1">IF(ISERROR($V8),"",OFFSET('Smelter Look-up'!$E$4,$V8-4,0))</f>
        <v>CID000924</v>
      </c>
      <c r="G8" s="182" t="str">
        <f ca="1">IF(C8=$X$4,IF(ISERROR($V8),"Enter smelter details","RMI"),IF(ISERROR($V8),"",OFFSET('Smelter Look-up'!$F$4,$V8-4,0)))</f>
        <v>RMI</v>
      </c>
      <c r="H8" s="183">
        <f ca="1">IF(ISERROR($V8),"",OFFSET('Smelter Look-up'!$G$4,$V8-4,0))</f>
        <v>0</v>
      </c>
      <c r="I8" s="184" t="str">
        <f ca="1">IF(ISERROR($V8),"",OFFSET('Smelter Look-up'!$H$4,$V8-4,0))</f>
        <v>Brampton</v>
      </c>
      <c r="J8" s="184" t="str">
        <f ca="1">IF(ISERROR($V8),"",OFFSET('Smelter Look-up'!$I$4,$V8-4,0))</f>
        <v>Ontario</v>
      </c>
      <c r="K8" s="224"/>
      <c r="L8" s="224"/>
      <c r="M8" s="224"/>
      <c r="N8" s="224"/>
      <c r="O8" s="224"/>
      <c r="P8" s="185"/>
      <c r="Q8" s="225"/>
      <c r="R8" s="182" t="str">
        <f ca="1">IF(ISERROR($V8),"",OFFSET('Smelter Look-up'!$C$4,$V8-4,0)&amp;"")</f>
        <v>Asahi Refining Canada Ltd.</v>
      </c>
      <c r="S8" s="181" t="str">
        <f t="shared" ca="1" si="3"/>
        <v>CA</v>
      </c>
      <c r="T8" s="181" t="str">
        <f ca="1">IF(B8="","",IF(ISERROR(MATCH($J8,SorP!$B$1:$B$6279,0)),"",INDIRECT("'SorP'!$A$"&amp;MATCH($S8&amp;$J8,SorP!C:C,0))))</f>
        <v>CA-ON</v>
      </c>
      <c r="U8" s="201"/>
      <c r="V8" s="226">
        <f ca="1">IF(C8="",NA(),IF(OR(C8="Smelter not listed",C8="Smelter not yet identified"),MATCH($B8&amp;$D8,'Smelter Look-up'!$J:$J,0),MATCH($B8&amp;$C8,'Smelter Look-up'!$J:$J,0)))</f>
        <v>30</v>
      </c>
      <c r="X8" s="227">
        <f t="shared" ca="1" si="4"/>
        <v>0</v>
      </c>
      <c r="AB8" s="228" t="str">
        <f t="shared" ca="1" si="5"/>
        <v>GoldAsahi Refining Canada Ltd.</v>
      </c>
    </row>
    <row r="9" spans="1:34" s="227" customFormat="1" ht="19.899999999999999" customHeight="1">
      <c r="A9" s="262" t="s">
        <v>739</v>
      </c>
      <c r="B9" s="182" t="str">
        <f ca="1">IF(LEN(A9)=0,"",INDEX('Smelter Look-up'!$A:$A,MATCH($A9,'Smelter Look-up'!$E:$E,0)))</f>
        <v>Gold</v>
      </c>
      <c r="C9" s="186" t="str">
        <f ca="1">IF(LEN(A9)=0,"",INDEX('Smelter Look-up'!$C:$C,MATCH($A9,'Smelter Look-up'!$E:$E,0)))</f>
        <v>Western Australian Mint (T/a The Perth Mint)</v>
      </c>
      <c r="D9" s="230"/>
      <c r="E9" s="182" t="str">
        <f ca="1">IF(ISERROR($V9),"",OFFSET('Smelter Look-up'!$D$4,$V9-4,0)&amp;"")</f>
        <v>AUSTRALIA</v>
      </c>
      <c r="F9" s="182" t="str">
        <f ca="1">IF(ISERROR($V9),"",OFFSET('Smelter Look-up'!$E$4,$V9-4,0))</f>
        <v>CID002030</v>
      </c>
      <c r="G9" s="182" t="str">
        <f ca="1">IF(C9=$X$4,IF(ISERROR($V9),"Enter smelter details","RMI"),IF(ISERROR($V9),"",OFFSET('Smelter Look-up'!$F$4,$V9-4,0)))</f>
        <v>RMI</v>
      </c>
      <c r="H9" s="183">
        <f ca="1">IF(ISERROR($V9),"",OFFSET('Smelter Look-up'!$G$4,$V9-4,0))</f>
        <v>0</v>
      </c>
      <c r="I9" s="184" t="str">
        <f ca="1">IF(ISERROR($V9),"",OFFSET('Smelter Look-up'!$H$4,$V9-4,0))</f>
        <v>Newburn</v>
      </c>
      <c r="J9" s="184" t="str">
        <f ca="1">IF(ISERROR($V9),"",OFFSET('Smelter Look-up'!$I$4,$V9-4,0))</f>
        <v>Western Australia</v>
      </c>
      <c r="K9" s="224"/>
      <c r="L9" s="224"/>
      <c r="M9" s="224"/>
      <c r="N9" s="224"/>
      <c r="O9" s="224"/>
      <c r="P9" s="185"/>
      <c r="Q9" s="225"/>
      <c r="R9" s="182" t="str">
        <f ca="1">IF(ISERROR($V9),"",OFFSET('Smelter Look-up'!$C$4,$V9-4,0)&amp;"")</f>
        <v>Western Australian Mint (T/a The Perth Mint)</v>
      </c>
      <c r="S9" s="181" t="str">
        <f t="shared" ca="1" si="3"/>
        <v>AU</v>
      </c>
      <c r="T9" s="181" t="str">
        <f ca="1">IF(B9="","",IF(ISERROR(MATCH($J9,SorP!$B$1:$B$6279,0)),"",INDIRECT("'SorP'!$A$"&amp;MATCH($S9&amp;$J9,SorP!C:C,0))))</f>
        <v>AU-WA</v>
      </c>
      <c r="U9" s="201"/>
      <c r="V9" s="226">
        <f ca="1">IF(C9="",NA(),IF(OR(C9="Smelter not listed",C9="Smelter not yet identified"),MATCH($B9&amp;$D9,'Smelter Look-up'!$J:$J,0),MATCH($B9&amp;$C9,'Smelter Look-up'!$J:$J,0)))</f>
        <v>297</v>
      </c>
      <c r="X9" s="227">
        <f t="shared" ca="1" si="4"/>
        <v>0</v>
      </c>
      <c r="AB9" s="228" t="str">
        <f t="shared" ca="1" si="5"/>
        <v>GoldWestern Australian Mint (T/a The Perth Mint)</v>
      </c>
    </row>
    <row r="10" spans="1:34" s="227" customFormat="1" ht="19.899999999999999" customHeight="1">
      <c r="A10" s="262" t="s">
        <v>730</v>
      </c>
      <c r="B10" s="182" t="str">
        <f ca="1">IF(LEN(A10)=0,"",INDEX('Smelter Look-up'!$A:$A,MATCH($A10,'Smelter Look-up'!$E:$E,0)))</f>
        <v>Gold</v>
      </c>
      <c r="C10" s="186" t="str">
        <f ca="1">IF(LEN(A10)=0,"",INDEX('Smelter Look-up'!$C:$C,MATCH($A10,'Smelter Look-up'!$E:$E,0)))</f>
        <v>Tanaka Kikinzoku Kogyo K.K.</v>
      </c>
      <c r="D10" s="230"/>
      <c r="E10" s="182" t="str">
        <f ca="1">IF(ISERROR($V10),"",OFFSET('Smelter Look-up'!$D$4,$V10-4,0)&amp;"")</f>
        <v>JAPAN</v>
      </c>
      <c r="F10" s="182" t="str">
        <f ca="1">IF(ISERROR($V10),"",OFFSET('Smelter Look-up'!$E$4,$V10-4,0))</f>
        <v>CID001875</v>
      </c>
      <c r="G10" s="182" t="str">
        <f ca="1">IF(C10=$X$4,IF(ISERROR($V10),"Enter smelter details","RMI"),IF(ISERROR($V10),"",OFFSET('Smelter Look-up'!$F$4,$V10-4,0)))</f>
        <v>RMI</v>
      </c>
      <c r="H10" s="183">
        <f ca="1">IF(ISERROR($V10),"",OFFSET('Smelter Look-up'!$G$4,$V10-4,0))</f>
        <v>0</v>
      </c>
      <c r="I10" s="184" t="str">
        <f ca="1">IF(ISERROR($V10),"",OFFSET('Smelter Look-up'!$H$4,$V10-4,0))</f>
        <v>Hiratsuka</v>
      </c>
      <c r="J10" s="184" t="str">
        <f ca="1">IF(ISERROR($V10),"",OFFSET('Smelter Look-up'!$I$4,$V10-4,0))</f>
        <v>Kanagawa</v>
      </c>
      <c r="K10" s="224"/>
      <c r="L10" s="224"/>
      <c r="M10" s="224"/>
      <c r="N10" s="224"/>
      <c r="O10" s="224"/>
      <c r="P10" s="185"/>
      <c r="Q10" s="225"/>
      <c r="R10" s="182" t="str">
        <f ca="1">IF(ISERROR($V10),"",OFFSET('Smelter Look-up'!$C$4,$V10-4,0)&amp;"")</f>
        <v>Tanaka Kikinzoku Kogyo K.K.</v>
      </c>
      <c r="S10" s="181" t="str">
        <f t="shared" ca="1" si="3"/>
        <v>JP</v>
      </c>
      <c r="T10" s="181" t="str">
        <f ca="1">IF(B10="","",IF(ISERROR(MATCH($J10,SorP!$B$1:$B$6279,0)),"",INDIRECT("'SorP'!$A$"&amp;MATCH($S10&amp;$J10,SorP!C:C,0))))</f>
        <v>JP-14</v>
      </c>
      <c r="U10" s="201"/>
      <c r="V10" s="226">
        <f ca="1">IF(C10="",NA(),IF(OR(C10="Smelter not listed",C10="Smelter not yet identified"),MATCH($B10&amp;$D10,'Smelter Look-up'!$J:$J,0),MATCH($B10&amp;$C10,'Smelter Look-up'!$J:$J,0)))</f>
        <v>278</v>
      </c>
      <c r="X10" s="227">
        <f t="shared" ca="1" si="4"/>
        <v>0</v>
      </c>
      <c r="AB10" s="228" t="str">
        <f t="shared" ca="1" si="5"/>
        <v>GoldTanaka Kikinzoku Kogyo K.K.</v>
      </c>
    </row>
    <row r="11" spans="1:34" s="227" customFormat="1" ht="19.899999999999999" customHeight="1">
      <c r="A11" s="262" t="s">
        <v>677</v>
      </c>
      <c r="B11" s="182" t="str">
        <f ca="1">IF(LEN(A11)=0,"",INDEX('Smelter Look-up'!$A:$A,MATCH($A11,'Smelter Look-up'!$E:$E,0)))</f>
        <v>Gold</v>
      </c>
      <c r="C11" s="186" t="str">
        <f ca="1">IF(LEN(A11)=0,"",INDEX('Smelter Look-up'!$C:$C,MATCH($A11,'Smelter Look-up'!$E:$E,0)))</f>
        <v>Heraeus Metals Hong Kong Ltd.</v>
      </c>
      <c r="D11" s="230"/>
      <c r="E11" s="182" t="str">
        <f ca="1">IF(ISERROR($V11),"",OFFSET('Smelter Look-up'!$D$4,$V11-4,0)&amp;"")</f>
        <v>CHINA</v>
      </c>
      <c r="F11" s="182" t="str">
        <f ca="1">IF(ISERROR($V11),"",OFFSET('Smelter Look-up'!$E$4,$V11-4,0))</f>
        <v>CID000707</v>
      </c>
      <c r="G11" s="182" t="str">
        <f ca="1">IF(C11=$X$4,IF(ISERROR($V11),"Enter smelter details","RMI"),IF(ISERROR($V11),"",OFFSET('Smelter Look-up'!$F$4,$V11-4,0)))</f>
        <v>RMI</v>
      </c>
      <c r="H11" s="183">
        <f ca="1">IF(ISERROR($V11),"",OFFSET('Smelter Look-up'!$G$4,$V11-4,0))</f>
        <v>0</v>
      </c>
      <c r="I11" s="184" t="str">
        <f ca="1">IF(ISERROR($V11),"",OFFSET('Smelter Look-up'!$H$4,$V11-4,0))</f>
        <v>Fanling</v>
      </c>
      <c r="J11" s="184" t="str">
        <f ca="1">IF(ISERROR($V11),"",OFFSET('Smelter Look-up'!$I$4,$V11-4,0))</f>
        <v>Hong Kong SAR (see also separate country code entry under HK)</v>
      </c>
      <c r="K11" s="224"/>
      <c r="L11" s="224"/>
      <c r="M11" s="224"/>
      <c r="N11" s="224"/>
      <c r="O11" s="224"/>
      <c r="P11" s="185"/>
      <c r="Q11" s="225"/>
      <c r="R11" s="182" t="str">
        <f ca="1">IF(ISERROR($V11),"",OFFSET('Smelter Look-up'!$C$4,$V11-4,0)&amp;"")</f>
        <v>Heraeus Metals Hong Kong Ltd.</v>
      </c>
      <c r="S11" s="181" t="str">
        <f t="shared" ca="1" si="3"/>
        <v>CN</v>
      </c>
      <c r="T11" s="181" t="str">
        <f ca="1">IF(B11="","",IF(ISERROR(MATCH($J11,SorP!$B$1:$B$6279,0)),"",INDIRECT("'SorP'!$A$"&amp;MATCH($S11&amp;$J11,SorP!C:C,0))))</f>
        <v>CN-HK</v>
      </c>
      <c r="U11" s="201"/>
      <c r="V11" s="226">
        <f ca="1">IF(C11="",NA(),IF(OR(C11="Smelter not listed",C11="Smelter not yet identified"),MATCH($B11&amp;$D11,'Smelter Look-up'!$J:$J,0),MATCH($B11&amp;$C11,'Smelter Look-up'!$J:$J,0)))</f>
        <v>107</v>
      </c>
      <c r="X11" s="227">
        <f t="shared" ca="1" si="4"/>
        <v>0</v>
      </c>
      <c r="AB11" s="228" t="str">
        <f t="shared" ca="1" si="5"/>
        <v>GoldHeraeus Metals Hong Kong Ltd.</v>
      </c>
    </row>
    <row r="12" spans="1:34" s="227" customFormat="1" ht="19.899999999999999" customHeight="1">
      <c r="A12" s="262" t="s">
        <v>698</v>
      </c>
      <c r="B12" s="182" t="str">
        <f ca="1">IF(LEN(A12)=0,"",INDEX('Smelter Look-up'!$A:$A,MATCH($A12,'Smelter Look-up'!$E:$E,0)))</f>
        <v>Gold</v>
      </c>
      <c r="C12" s="186" t="str">
        <f ca="1">IF(LEN(A12)=0,"",INDEX('Smelter Look-up'!$C:$C,MATCH($A12,'Smelter Look-up'!$E:$E,0)))</f>
        <v>LS-NIKKO Copper Inc.</v>
      </c>
      <c r="D12" s="230"/>
      <c r="E12" s="182" t="str">
        <f ca="1">IF(ISERROR($V12),"",OFFSET('Smelter Look-up'!$D$4,$V12-4,0)&amp;"")</f>
        <v>KOREA, REPUBLIC OF</v>
      </c>
      <c r="F12" s="182" t="str">
        <f ca="1">IF(ISERROR($V12),"",OFFSET('Smelter Look-up'!$E$4,$V12-4,0))</f>
        <v>CID001078</v>
      </c>
      <c r="G12" s="182" t="str">
        <f ca="1">IF(C12=$X$4,IF(ISERROR($V12),"Enter smelter details","RMI"),IF(ISERROR($V12),"",OFFSET('Smelter Look-up'!$F$4,$V12-4,0)))</f>
        <v>RMI</v>
      </c>
      <c r="H12" s="183">
        <f ca="1">IF(ISERROR($V12),"",OFFSET('Smelter Look-up'!$G$4,$V12-4,0))</f>
        <v>0</v>
      </c>
      <c r="I12" s="184" t="str">
        <f ca="1">IF(ISERROR($V12),"",OFFSET('Smelter Look-up'!$H$4,$V12-4,0))</f>
        <v>Onsan-eup</v>
      </c>
      <c r="J12" s="184" t="str">
        <f ca="1">IF(ISERROR($V12),"",OFFSET('Smelter Look-up'!$I$4,$V12-4,0))</f>
        <v>Ulsan-gwangyeoksi</v>
      </c>
      <c r="K12" s="224"/>
      <c r="L12" s="224"/>
      <c r="M12" s="224"/>
      <c r="N12" s="224"/>
      <c r="O12" s="224"/>
      <c r="P12" s="185"/>
      <c r="Q12" s="225"/>
      <c r="R12" s="182" t="str">
        <f ca="1">IF(ISERROR($V12),"",OFFSET('Smelter Look-up'!$C$4,$V12-4,0)&amp;"")</f>
        <v>LS-NIKKO Copper Inc.</v>
      </c>
      <c r="S12" s="181" t="str">
        <f t="shared" ca="1" si="3"/>
        <v>KR</v>
      </c>
      <c r="T12" s="181" t="str">
        <f ca="1">IF(B12="","",IF(ISERROR(MATCH($J12,SorP!$B$1:$B$6279,0)),"",INDIRECT("'SorP'!$A$"&amp;MATCH($S12&amp;$J12,SorP!C:C,0))))</f>
        <v>KR-31</v>
      </c>
      <c r="U12" s="201"/>
      <c r="V12" s="226">
        <f ca="1">IF(C12="",NA(),IF(OR(C12="Smelter not listed",C12="Smelter not yet identified"),MATCH($B12&amp;$D12,'Smelter Look-up'!$J:$J,0),MATCH($B12&amp;$C12,'Smelter Look-up'!$J:$J,0)))</f>
        <v>157</v>
      </c>
      <c r="X12" s="227">
        <f t="shared" ca="1" si="4"/>
        <v>0</v>
      </c>
      <c r="AB12" s="228" t="str">
        <f t="shared" ca="1" si="5"/>
        <v>GoldLS-NIKKO Copper Inc.</v>
      </c>
    </row>
    <row r="13" spans="1:34" s="227" customFormat="1" ht="19.899999999999999" customHeight="1">
      <c r="A13" s="262" t="s">
        <v>702</v>
      </c>
      <c r="B13" s="182" t="str">
        <f ca="1">IF(LEN(A13)=0,"",INDEX('Smelter Look-up'!$A:$A,MATCH($A13,'Smelter Look-up'!$E:$E,0)))</f>
        <v>Gold</v>
      </c>
      <c r="C13" s="186" t="str">
        <f ca="1">IF(LEN(A13)=0,"",INDEX('Smelter Look-up'!$C:$C,MATCH($A13,'Smelter Look-up'!$E:$E,0)))</f>
        <v>Matsuda Sangyo Co., Ltd.</v>
      </c>
      <c r="D13" s="230"/>
      <c r="E13" s="182" t="str">
        <f ca="1">IF(ISERROR($V13),"",OFFSET('Smelter Look-up'!$D$4,$V13-4,0)&amp;"")</f>
        <v>JAPAN</v>
      </c>
      <c r="F13" s="182" t="str">
        <f ca="1">IF(ISERROR($V13),"",OFFSET('Smelter Look-up'!$E$4,$V13-4,0))</f>
        <v>CID001119</v>
      </c>
      <c r="G13" s="182" t="str">
        <f ca="1">IF(C13=$X$4,IF(ISERROR($V13),"Enter smelter details","RMI"),IF(ISERROR($V13),"",OFFSET('Smelter Look-up'!$F$4,$V13-4,0)))</f>
        <v>RMI</v>
      </c>
      <c r="H13" s="183">
        <f ca="1">IF(ISERROR($V13),"",OFFSET('Smelter Look-up'!$G$4,$V13-4,0))</f>
        <v>0</v>
      </c>
      <c r="I13" s="184" t="str">
        <f ca="1">IF(ISERROR($V13),"",OFFSET('Smelter Look-up'!$H$4,$V13-4,0))</f>
        <v>Iruma</v>
      </c>
      <c r="J13" s="184" t="str">
        <f ca="1">IF(ISERROR($V13),"",OFFSET('Smelter Look-up'!$I$4,$V13-4,0))</f>
        <v>Saitama</v>
      </c>
      <c r="K13" s="224"/>
      <c r="L13" s="224"/>
      <c r="M13" s="224"/>
      <c r="N13" s="224"/>
      <c r="O13" s="224"/>
      <c r="P13" s="185"/>
      <c r="Q13" s="225"/>
      <c r="R13" s="182" t="str">
        <f ca="1">IF(ISERROR($V13),"",OFFSET('Smelter Look-up'!$C$4,$V13-4,0)&amp;"")</f>
        <v>Matsuda Sangyo Co., Ltd.</v>
      </c>
      <c r="S13" s="181" t="str">
        <f t="shared" ca="1" si="3"/>
        <v>JP</v>
      </c>
      <c r="T13" s="181" t="str">
        <f ca="1">IF(B13="","",IF(ISERROR(MATCH($J13,SorP!$B$1:$B$6279,0)),"",INDIRECT("'SorP'!$A$"&amp;MATCH($S13&amp;$J13,SorP!C:C,0))))</f>
        <v>JP-11</v>
      </c>
      <c r="U13" s="201"/>
      <c r="V13" s="226">
        <f ca="1">IF(C13="",NA(),IF(OR(C13="Smelter not listed",C13="Smelter not yet identified"),MATCH($B13&amp;$D13,'Smelter Look-up'!$J:$J,0),MATCH($B13&amp;$C13,'Smelter Look-up'!$J:$J,0)))</f>
        <v>164</v>
      </c>
      <c r="X13" s="227">
        <f t="shared" ca="1" si="4"/>
        <v>0</v>
      </c>
      <c r="AB13" s="228" t="str">
        <f t="shared" ca="1" si="5"/>
        <v>GoldMatsuda Sangyo Co., Ltd.</v>
      </c>
    </row>
    <row r="14" spans="1:34" s="227" customFormat="1" ht="19.899999999999999" customHeight="1">
      <c r="A14" s="262" t="s">
        <v>703</v>
      </c>
      <c r="B14" s="182" t="str">
        <f ca="1">IF(LEN(A14)=0,"",INDEX('Smelter Look-up'!$A:$A,MATCH($A14,'Smelter Look-up'!$E:$E,0)))</f>
        <v>Gold</v>
      </c>
      <c r="C14" s="186" t="str">
        <f ca="1">IF(LEN(A14)=0,"",INDEX('Smelter Look-up'!$C:$C,MATCH($A14,'Smelter Look-up'!$E:$E,0)))</f>
        <v>Metalor Technologies (Hong Kong) Ltd.</v>
      </c>
      <c r="D14" s="230"/>
      <c r="E14" s="182" t="str">
        <f ca="1">IF(ISERROR($V14),"",OFFSET('Smelter Look-up'!$D$4,$V14-4,0)&amp;"")</f>
        <v>CHINA</v>
      </c>
      <c r="F14" s="182" t="str">
        <f ca="1">IF(ISERROR($V14),"",OFFSET('Smelter Look-up'!$E$4,$V14-4,0))</f>
        <v>CID001149</v>
      </c>
      <c r="G14" s="182" t="str">
        <f ca="1">IF(C14=$X$4,IF(ISERROR($V14),"Enter smelter details","RMI"),IF(ISERROR($V14),"",OFFSET('Smelter Look-up'!$F$4,$V14-4,0)))</f>
        <v>RMI</v>
      </c>
      <c r="H14" s="183">
        <f ca="1">IF(ISERROR($V14),"",OFFSET('Smelter Look-up'!$G$4,$V14-4,0))</f>
        <v>0</v>
      </c>
      <c r="I14" s="184" t="str">
        <f ca="1">IF(ISERROR($V14),"",OFFSET('Smelter Look-up'!$H$4,$V14-4,0))</f>
        <v>Kwai Chung</v>
      </c>
      <c r="J14" s="184" t="str">
        <f ca="1">IF(ISERROR($V14),"",OFFSET('Smelter Look-up'!$I$4,$V14-4,0))</f>
        <v>Hong Kong SAR (see also separate country code entry under HK)</v>
      </c>
      <c r="K14" s="224"/>
      <c r="L14" s="224"/>
      <c r="M14" s="224"/>
      <c r="N14" s="224"/>
      <c r="O14" s="224"/>
      <c r="P14" s="185"/>
      <c r="Q14" s="225"/>
      <c r="R14" s="182" t="str">
        <f ca="1">IF(ISERROR($V14),"",OFFSET('Smelter Look-up'!$C$4,$V14-4,0)&amp;"")</f>
        <v>Metalor Technologies (Hong Kong) Ltd.</v>
      </c>
      <c r="S14" s="181" t="str">
        <f t="shared" ca="1" si="3"/>
        <v>CN</v>
      </c>
      <c r="T14" s="181" t="str">
        <f ca="1">IF(B14="","",IF(ISERROR(MATCH($J14,SorP!$B$1:$B$6279,0)),"",INDIRECT("'SorP'!$A$"&amp;MATCH($S14&amp;$J14,SorP!C:C,0))))</f>
        <v>CN-HK</v>
      </c>
      <c r="U14" s="201"/>
      <c r="V14" s="226">
        <f ca="1">IF(C14="",NA(),IF(OR(C14="Smelter not listed",C14="Smelter not yet identified"),MATCH($B14&amp;$D14,'Smelter Look-up'!$J:$J,0),MATCH($B14&amp;$C14,'Smelter Look-up'!$J:$J,0)))</f>
        <v>172</v>
      </c>
      <c r="X14" s="227">
        <f t="shared" ca="1" si="4"/>
        <v>0</v>
      </c>
      <c r="AB14" s="228" t="str">
        <f t="shared" ca="1" si="5"/>
        <v>GoldMetalor Technologies (Hong Kong) Ltd.</v>
      </c>
    </row>
    <row r="15" spans="1:34" s="227" customFormat="1" ht="19.899999999999999" customHeight="1">
      <c r="A15" s="262" t="s">
        <v>729</v>
      </c>
      <c r="B15" s="182" t="str">
        <f ca="1">IF(LEN(A15)=0,"",INDEX('Smelter Look-up'!$A:$A,MATCH($A15,'Smelter Look-up'!$E:$E,0)))</f>
        <v>Gold</v>
      </c>
      <c r="C15" s="186" t="str">
        <f ca="1">IF(LEN(A15)=0,"",INDEX('Smelter Look-up'!$C:$C,MATCH($A15,'Smelter Look-up'!$E:$E,0)))</f>
        <v>Sumitomo Metal Mining Co., Ltd.</v>
      </c>
      <c r="D15" s="230"/>
      <c r="E15" s="182" t="str">
        <f ca="1">IF(ISERROR($V15),"",OFFSET('Smelter Look-up'!$D$4,$V15-4,0)&amp;"")</f>
        <v>JAPAN</v>
      </c>
      <c r="F15" s="182" t="str">
        <f ca="1">IF(ISERROR($V15),"",OFFSET('Smelter Look-up'!$E$4,$V15-4,0))</f>
        <v>CID001798</v>
      </c>
      <c r="G15" s="182" t="str">
        <f ca="1">IF(C15=$X$4,IF(ISERROR($V15),"Enter smelter details","RMI"),IF(ISERROR($V15),"",OFFSET('Smelter Look-up'!$F$4,$V15-4,0)))</f>
        <v>RMI</v>
      </c>
      <c r="H15" s="183">
        <f ca="1">IF(ISERROR($V15),"",OFFSET('Smelter Look-up'!$G$4,$V15-4,0))</f>
        <v>0</v>
      </c>
      <c r="I15" s="184" t="str">
        <f ca="1">IF(ISERROR($V15),"",OFFSET('Smelter Look-up'!$H$4,$V15-4,0))</f>
        <v>Saijo</v>
      </c>
      <c r="J15" s="184" t="str">
        <f ca="1">IF(ISERROR($V15),"",OFFSET('Smelter Look-up'!$I$4,$V15-4,0))</f>
        <v>Ehime</v>
      </c>
      <c r="K15" s="224"/>
      <c r="L15" s="224"/>
      <c r="M15" s="224"/>
      <c r="N15" s="224"/>
      <c r="O15" s="224"/>
      <c r="P15" s="185"/>
      <c r="Q15" s="225"/>
      <c r="R15" s="182" t="str">
        <f ca="1">IF(ISERROR($V15),"",OFFSET('Smelter Look-up'!$C$4,$V15-4,0)&amp;"")</f>
        <v>Sumitomo Metal Mining Co., Ltd.</v>
      </c>
      <c r="S15" s="181" t="str">
        <f t="shared" ca="1" si="3"/>
        <v>JP</v>
      </c>
      <c r="T15" s="181" t="str">
        <f ca="1">IF(B15="","",IF(ISERROR(MATCH($J15,SorP!$B$1:$B$6279,0)),"",INDIRECT("'SorP'!$A$"&amp;MATCH($S15&amp;$J15,SorP!C:C,0))))</f>
        <v>JP-38</v>
      </c>
      <c r="U15" s="201"/>
      <c r="V15" s="226">
        <f ca="1">IF(C15="",NA(),IF(OR(C15="Smelter not listed",C15="Smelter not yet identified"),MATCH($B15&amp;$D15,'Smelter Look-up'!$J:$J,0),MATCH($B15&amp;$C15,'Smelter Look-up'!$J:$J,0)))</f>
        <v>265</v>
      </c>
      <c r="X15" s="227">
        <f t="shared" ca="1" si="4"/>
        <v>0</v>
      </c>
      <c r="AB15" s="228" t="str">
        <f t="shared" ca="1" si="5"/>
        <v>GoldSumitomo Metal Mining Co., Ltd.</v>
      </c>
    </row>
    <row r="16" spans="1:34" s="227" customFormat="1" ht="19.899999999999999" customHeight="1">
      <c r="A16" s="262" t="s">
        <v>654</v>
      </c>
      <c r="B16" s="182" t="str">
        <f ca="1">IF(LEN(A16)=0,"",INDEX('Smelter Look-up'!$A:$A,MATCH($A16,'Smelter Look-up'!$E:$E,0)))</f>
        <v>Gold</v>
      </c>
      <c r="C16" s="186" t="str">
        <f ca="1">IF(LEN(A16)=0,"",INDEX('Smelter Look-up'!$C:$C,MATCH($A16,'Smelter Look-up'!$E:$E,0)))</f>
        <v>Argor-Heraeus S.A.</v>
      </c>
      <c r="D16" s="230"/>
      <c r="E16" s="182" t="str">
        <f ca="1">IF(ISERROR($V16),"",OFFSET('Smelter Look-up'!$D$4,$V16-4,0)&amp;"")</f>
        <v>SWITZERLAND</v>
      </c>
      <c r="F16" s="182" t="str">
        <f ca="1">IF(ISERROR($V16),"",OFFSET('Smelter Look-up'!$E$4,$V16-4,0))</f>
        <v>CID000077</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4"/>
      <c r="L16" s="224"/>
      <c r="M16" s="224"/>
      <c r="N16" s="224"/>
      <c r="O16" s="224"/>
      <c r="P16" s="185"/>
      <c r="Q16" s="225"/>
      <c r="R16" s="182" t="str">
        <f ca="1">IF(ISERROR($V16),"",OFFSET('Smelter Look-up'!$C$4,$V16-4,0)&amp;"")</f>
        <v>Argor-Heraeus S.A.</v>
      </c>
      <c r="S16" s="181" t="str">
        <f t="shared" ca="1" si="3"/>
        <v>CH</v>
      </c>
      <c r="T16" s="181" t="str">
        <f ca="1">IF(B16="","",IF(ISERROR(MATCH($J16,SorP!$B$1:$B$6279,0)),"",INDIRECT("'SorP'!$A$"&amp;MATCH($S16&amp;$J16,SorP!C:C,0))))</f>
        <v>CH-TI</v>
      </c>
      <c r="U16" s="201"/>
      <c r="V16" s="226">
        <f ca="1">IF(C16="",NA(),IF(OR(C16="Smelter not listed",C16="Smelter not yet identified"),MATCH($B16&amp;$D16,'Smelter Look-up'!$J:$J,0),MATCH($B16&amp;$C16,'Smelter Look-up'!$J:$J,0)))</f>
        <v>28</v>
      </c>
      <c r="X16" s="227">
        <f t="shared" ca="1" si="4"/>
        <v>0</v>
      </c>
      <c r="AB16" s="228" t="str">
        <f t="shared" ca="1" si="5"/>
        <v>GoldArgor-Heraeus S.A.</v>
      </c>
    </row>
    <row r="17" spans="1:28" s="227" customFormat="1" ht="19.899999999999999" customHeight="1">
      <c r="A17" s="262" t="s">
        <v>655</v>
      </c>
      <c r="B17" s="182" t="str">
        <f ca="1">IF(LEN(A17)=0,"",INDEX('Smelter Look-up'!$A:$A,MATCH($A17,'Smelter Look-up'!$E:$E,0)))</f>
        <v>Gold</v>
      </c>
      <c r="C17" s="186" t="str">
        <f ca="1">IF(LEN(A17)=0,"",INDEX('Smelter Look-up'!$C:$C,MATCH($A17,'Smelter Look-up'!$E:$E,0)))</f>
        <v>Asahi Pretec Corp.</v>
      </c>
      <c r="D17" s="230"/>
      <c r="E17" s="182" t="str">
        <f ca="1">IF(ISERROR($V17),"",OFFSET('Smelter Look-up'!$D$4,$V17-4,0)&amp;"")</f>
        <v>JAPAN</v>
      </c>
      <c r="F17" s="182" t="str">
        <f ca="1">IF(ISERROR($V17),"",OFFSET('Smelter Look-up'!$E$4,$V17-4,0))</f>
        <v>CID000082</v>
      </c>
      <c r="G17" s="182" t="str">
        <f ca="1">IF(C17=$X$4,IF(ISERROR($V17),"Enter smelter details","RMI"),IF(ISERROR($V17),"",OFFSET('Smelter Look-up'!$F$4,$V17-4,0)))</f>
        <v>RMI</v>
      </c>
      <c r="H17" s="183">
        <f ca="1">IF(ISERROR($V17),"",OFFSET('Smelter Look-up'!$G$4,$V17-4,0))</f>
        <v>0</v>
      </c>
      <c r="I17" s="184" t="str">
        <f ca="1">IF(ISERROR($V17),"",OFFSET('Smelter Look-up'!$H$4,$V17-4,0))</f>
        <v>Kobe</v>
      </c>
      <c r="J17" s="184" t="str">
        <f ca="1">IF(ISERROR($V17),"",OFFSET('Smelter Look-up'!$I$4,$V17-4,0))</f>
        <v>Hyogo</v>
      </c>
      <c r="K17" s="224"/>
      <c r="L17" s="224"/>
      <c r="M17" s="224"/>
      <c r="N17" s="224"/>
      <c r="O17" s="224"/>
      <c r="P17" s="185"/>
      <c r="Q17" s="225"/>
      <c r="R17" s="182" t="str">
        <f ca="1">IF(ISERROR($V17),"",OFFSET('Smelter Look-up'!$C$4,$V17-4,0)&amp;"")</f>
        <v>Asahi Pretec Corp.</v>
      </c>
      <c r="S17" s="181" t="str">
        <f t="shared" ca="1" si="3"/>
        <v>JP</v>
      </c>
      <c r="T17" s="181" t="str">
        <f ca="1">IF(B17="","",IF(ISERROR(MATCH($J17,SorP!$B$1:$B$6279,0)),"",INDIRECT("'SorP'!$A$"&amp;MATCH($S17&amp;$J17,SorP!C:C,0))))</f>
        <v>JP-28</v>
      </c>
      <c r="U17" s="201"/>
      <c r="V17" s="226">
        <f ca="1">IF(C17="",NA(),IF(OR(C17="Smelter not listed",C17="Smelter not yet identified"),MATCH($B17&amp;$D17,'Smelter Look-up'!$J:$J,0),MATCH($B17&amp;$C17,'Smelter Look-up'!$J:$J,0)))</f>
        <v>29</v>
      </c>
      <c r="X17" s="227">
        <f t="shared" ca="1" si="4"/>
        <v>0</v>
      </c>
      <c r="AB17" s="228" t="str">
        <f t="shared" ca="1" si="5"/>
        <v>GoldAsahi Pretec Corp.</v>
      </c>
    </row>
    <row r="18" spans="1:28" s="227" customFormat="1" ht="19.899999999999999" customHeight="1">
      <c r="A18" s="181" t="s">
        <v>682</v>
      </c>
      <c r="B18" s="182" t="str">
        <f ca="1">IF(LEN(A18)=0,"",INDEX('Smelter Look-up'!$A:$A,MATCH($A18,'Smelter Look-up'!$E:$E,0)))</f>
        <v>Gold</v>
      </c>
      <c r="C18" s="186" t="str">
        <f ca="1">IF(LEN(A18)=0,"",INDEX('Smelter Look-up'!$C:$C,MATCH($A18,'Smelter Look-up'!$E:$E,0)))</f>
        <v>Ishifuku Metal Industry Co., Ltd.</v>
      </c>
      <c r="D18" s="230"/>
      <c r="E18" s="182" t="str">
        <f ca="1">IF(ISERROR($V18),"",OFFSET('Smelter Look-up'!$D$4,$V18-4,0)&amp;"")</f>
        <v>JAPAN</v>
      </c>
      <c r="F18" s="182" t="str">
        <f ca="1">IF(ISERROR($V18),"",OFFSET('Smelter Look-up'!$E$4,$V18-4,0))</f>
        <v>CID000807</v>
      </c>
      <c r="G18" s="182" t="str">
        <f ca="1">IF(C18=$X$4,IF(ISERROR($V18),"Enter smelter details","RMI"),IF(ISERROR($V18),"",OFFSET('Smelter Look-up'!$F$4,$V18-4,0)))</f>
        <v>RMI</v>
      </c>
      <c r="H18" s="183">
        <f ca="1">IF(ISERROR($V18),"",OFFSET('Smelter Look-up'!$G$4,$V18-4,0))</f>
        <v>0</v>
      </c>
      <c r="I18" s="184" t="str">
        <f ca="1">IF(ISERROR($V18),"",OFFSET('Smelter Look-up'!$H$4,$V18-4,0))</f>
        <v>Soka</v>
      </c>
      <c r="J18" s="184" t="str">
        <f ca="1">IF(ISERROR($V18),"",OFFSET('Smelter Look-up'!$I$4,$V18-4,0))</f>
        <v>Saitama</v>
      </c>
      <c r="K18" s="224"/>
      <c r="L18" s="224"/>
      <c r="M18" s="224"/>
      <c r="N18" s="224"/>
      <c r="O18" s="224"/>
      <c r="P18" s="185"/>
      <c r="Q18" s="225"/>
      <c r="R18" s="182" t="str">
        <f ca="1">IF(ISERROR($V18),"",OFFSET('Smelter Look-up'!$C$4,$V18-4,0)&amp;"")</f>
        <v>Ishifuku Metal Industry Co., Ltd.</v>
      </c>
      <c r="S18" s="181" t="str">
        <f t="shared" ca="1" si="3"/>
        <v>JP</v>
      </c>
      <c r="T18" s="181" t="str">
        <f ca="1">IF(B18="","",IF(ISERROR(MATCH($J18,SorP!$B$1:$B$6279,0)),"",INDIRECT("'SorP'!$A$"&amp;MATCH($S18&amp;$J18,SorP!C:C,0))))</f>
        <v>JP-11</v>
      </c>
      <c r="U18" s="201"/>
      <c r="V18" s="226">
        <f ca="1">IF(C18="",NA(),IF(OR(C18="Smelter not listed",C18="Smelter not yet identified"),MATCH($B18&amp;$D18,'Smelter Look-up'!$J:$J,0),MATCH($B18&amp;$C18,'Smelter Look-up'!$J:$J,0)))</f>
        <v>118</v>
      </c>
      <c r="X18" s="227">
        <f t="shared" ca="1" si="4"/>
        <v>0</v>
      </c>
      <c r="AB18" s="228" t="str">
        <f t="shared" ca="1" si="5"/>
        <v>GoldIshifuku Metal Industry Co., Ltd.</v>
      </c>
    </row>
    <row r="19" spans="1:28" s="227" customFormat="1" ht="61.9">
      <c r="A19" s="181" t="s">
        <v>690</v>
      </c>
      <c r="B19" s="182" t="str">
        <f ca="1">IF(LEN(A19)=0,"",INDEX('Smelter Look-up'!$A:$A,MATCH($A19,'Smelter Look-up'!$E:$E,0)))</f>
        <v>Gold</v>
      </c>
      <c r="C19" s="186" t="str">
        <f ca="1">IF(LEN(A19)=0,"",INDEX('Smelter Look-up'!$C:$C,MATCH($A19,'Smelter Look-up'!$E:$E,0)))</f>
        <v>JX Nippon Mining &amp; Metals Co., Ltd.</v>
      </c>
      <c r="D19" s="230"/>
      <c r="E19" s="182" t="str">
        <f ca="1">IF(ISERROR($V19),"",OFFSET('Smelter Look-up'!$D$4,$V19-4,0)&amp;"")</f>
        <v>JAPAN</v>
      </c>
      <c r="F19" s="182" t="str">
        <f ca="1">IF(ISERROR($V19),"",OFFSET('Smelter Look-up'!$E$4,$V19-4,0))</f>
        <v>CID000937</v>
      </c>
      <c r="G19" s="182" t="str">
        <f ca="1">IF(C19=$X$4,IF(ISERROR($V19),"Enter smelter details","RMI"),IF(ISERROR($V19),"",OFFSET('Smelter Look-up'!$F$4,$V19-4,0)))</f>
        <v>RMI</v>
      </c>
      <c r="H19" s="183">
        <f ca="1">IF(ISERROR($V19),"",OFFSET('Smelter Look-up'!$G$4,$V19-4,0))</f>
        <v>0</v>
      </c>
      <c r="I19" s="184" t="str">
        <f ca="1">IF(ISERROR($V19),"",OFFSET('Smelter Look-up'!$H$4,$V19-4,0))</f>
        <v>Ōita</v>
      </c>
      <c r="J19" s="184" t="str">
        <f ca="1">IF(ISERROR($V19),"",OFFSET('Smelter Look-up'!$I$4,$V19-4,0))</f>
        <v>Ôita</v>
      </c>
      <c r="K19" s="224"/>
      <c r="L19" s="224"/>
      <c r="M19" s="224"/>
      <c r="N19" s="224"/>
      <c r="O19" s="224"/>
      <c r="P19" s="185"/>
      <c r="Q19" s="225"/>
      <c r="R19" s="182" t="str">
        <f ca="1">IF(ISERROR($V19),"",OFFSET('Smelter Look-up'!$C$4,$V19-4,0)&amp;"")</f>
        <v>JX Nippon Mining &amp; Metals Co., Ltd.</v>
      </c>
      <c r="S19" s="181" t="str">
        <f t="shared" ca="1" si="3"/>
        <v>JP</v>
      </c>
      <c r="T19" s="181" t="str">
        <f ca="1">IF(B19="","",IF(ISERROR(MATCH($J19,SorP!$B$1:$B$6279,0)),"",INDIRECT("'SorP'!$A$"&amp;MATCH($S19&amp;$J19,SorP!C:C,0))))</f>
        <v>JP-44</v>
      </c>
      <c r="U19" s="201"/>
      <c r="V19" s="226">
        <f ca="1">IF(C19="",NA(),IF(OR(C19="Smelter not listed",C19="Smelter not yet identified"),MATCH($B19&amp;$D19,'Smelter Look-up'!$J:$J,0),MATCH($B19&amp;$C19,'Smelter Look-up'!$J:$J,0)))</f>
        <v>132</v>
      </c>
      <c r="X19" s="227">
        <f t="shared" ca="1" si="4"/>
        <v>0</v>
      </c>
      <c r="AB19" s="228" t="str">
        <f t="shared" ca="1" si="5"/>
        <v>GoldJX Nippon Mining &amp; Metals Co., Ltd.</v>
      </c>
    </row>
    <row r="20" spans="1:28" s="227" customFormat="1" ht="61.9">
      <c r="A20" s="181" t="s">
        <v>706</v>
      </c>
      <c r="B20" s="182" t="str">
        <f ca="1">IF(LEN(A20)=0,"",INDEX('Smelter Look-up'!$A:$A,MATCH($A20,'Smelter Look-up'!$E:$E,0)))</f>
        <v>Gold</v>
      </c>
      <c r="C20" s="186" t="str">
        <f ca="1">IF(LEN(A20)=0,"",INDEX('Smelter Look-up'!$C:$C,MATCH($A20,'Smelter Look-up'!$E:$E,0)))</f>
        <v>Metalor USA Refining Corporation</v>
      </c>
      <c r="D20" s="230"/>
      <c r="E20" s="182" t="str">
        <f ca="1">IF(ISERROR($V20),"",OFFSET('Smelter Look-up'!$D$4,$V20-4,0)&amp;"")</f>
        <v>UNITED STATES OF AMERICA</v>
      </c>
      <c r="F20" s="182" t="str">
        <f ca="1">IF(ISERROR($V20),"",OFFSET('Smelter Look-up'!$E$4,$V20-4,0))</f>
        <v>CID001157</v>
      </c>
      <c r="G20" s="182" t="str">
        <f ca="1">IF(C20=$X$4,IF(ISERROR($V20),"Enter smelter details","RMI"),IF(ISERROR($V20),"",OFFSET('Smelter Look-up'!$F$4,$V20-4,0)))</f>
        <v>RMI</v>
      </c>
      <c r="H20" s="183">
        <f ca="1">IF(ISERROR($V20),"",OFFSET('Smelter Look-up'!$G$4,$V20-4,0))</f>
        <v>0</v>
      </c>
      <c r="I20" s="184" t="str">
        <f ca="1">IF(ISERROR($V20),"",OFFSET('Smelter Look-up'!$H$4,$V20-4,0))</f>
        <v>North Attleboro</v>
      </c>
      <c r="J20" s="184" t="str">
        <f ca="1">IF(ISERROR($V20),"",OFFSET('Smelter Look-up'!$I$4,$V20-4,0))</f>
        <v>Massachusetts</v>
      </c>
      <c r="K20" s="224"/>
      <c r="L20" s="224"/>
      <c r="M20" s="224"/>
      <c r="N20" s="224"/>
      <c r="O20" s="224"/>
      <c r="P20" s="185"/>
      <c r="Q20" s="225"/>
      <c r="R20" s="182" t="str">
        <f ca="1">IF(ISERROR($V20),"",OFFSET('Smelter Look-up'!$C$4,$V20-4,0)&amp;"")</f>
        <v>Metalor USA Refining Corporation</v>
      </c>
      <c r="S20" s="181" t="str">
        <f t="shared" ca="1" si="3"/>
        <v>US</v>
      </c>
      <c r="T20" s="181" t="str">
        <f ca="1">IF(B20="","",IF(ISERROR(MATCH($J20,SorP!$B$1:$B$6279,0)),"",INDIRECT("'SorP'!$A$"&amp;MATCH($S20&amp;$J20,SorP!C:C,0))))</f>
        <v>US-MA</v>
      </c>
      <c r="U20" s="201"/>
      <c r="V20" s="226">
        <f ca="1">IF(C20="",NA(),IF(OR(C20="Smelter not listed",C20="Smelter not yet identified"),MATCH($B20&amp;$D20,'Smelter Look-up'!$J:$J,0),MATCH($B20&amp;$C20,'Smelter Look-up'!$J:$J,0)))</f>
        <v>176</v>
      </c>
      <c r="X20" s="227">
        <f t="shared" ca="1" si="4"/>
        <v>0</v>
      </c>
      <c r="AB20" s="228" t="str">
        <f t="shared" ca="1" si="5"/>
        <v>GoldMetalor USA Refining Corporation</v>
      </c>
    </row>
    <row r="21" spans="1:28" s="227" customFormat="1" ht="86.65">
      <c r="A21" s="181" t="s">
        <v>664</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3"/>
        <v>CA</v>
      </c>
      <c r="T21" s="181" t="str">
        <f ca="1">IF(B21="","",IF(ISERROR(MATCH($J21,SorP!$B$1:$B$6279,0)),"",INDIRECT("'SorP'!$A$"&amp;MATCH($S21&amp;$J21,SorP!C:C,0))))</f>
        <v>CA-QC</v>
      </c>
      <c r="U21" s="201"/>
      <c r="V21" s="226">
        <f ca="1">IF(C21="",NA(),IF(OR(C21="Smelter not listed",C21="Smelter not yet identified"),MATCH($B21&amp;$D21,'Smelter Look-up'!$J:$J,0),MATCH($B21&amp;$C21,'Smelter Look-up'!$J:$J,0)))</f>
        <v>47</v>
      </c>
      <c r="X21" s="227">
        <f t="shared" ca="1" si="4"/>
        <v>0</v>
      </c>
      <c r="AB21" s="228" t="str">
        <f t="shared" ca="1" si="5"/>
        <v>GoldCCR Refinery - Glencore Canada Corporation</v>
      </c>
    </row>
    <row r="22" spans="1:28" s="227" customFormat="1" ht="74.25">
      <c r="A22" s="181" t="s">
        <v>714</v>
      </c>
      <c r="B22" s="182" t="str">
        <f ca="1">IF(LEN(A22)=0,"",INDEX('Smelter Look-up'!$A:$A,MATCH($A22,'Smelter Look-up'!$E:$E,0)))</f>
        <v>Gold</v>
      </c>
      <c r="C22" s="186" t="str">
        <f ca="1">IF(LEN(A22)=0,"",INDEX('Smelter Look-up'!$C:$C,MATCH($A22,'Smelter Look-up'!$E:$E,0)))</f>
        <v>Ohura Precious Metal Industry Co., Ltd.</v>
      </c>
      <c r="D22" s="230"/>
      <c r="E22" s="182" t="str">
        <f ca="1">IF(ISERROR($V22),"",OFFSET('Smelter Look-up'!$D$4,$V22-4,0)&amp;"")</f>
        <v>JAPAN</v>
      </c>
      <c r="F22" s="182" t="str">
        <f ca="1">IF(ISERROR($V22),"",OFFSET('Smelter Look-up'!$E$4,$V22-4,0))</f>
        <v>CID001325</v>
      </c>
      <c r="G22" s="182" t="str">
        <f ca="1">IF(C22=$X$4,IF(ISERROR($V22),"Enter smelter details","RMI"),IF(ISERROR($V22),"",OFFSET('Smelter Look-up'!$F$4,$V22-4,0)))</f>
        <v>RMI</v>
      </c>
      <c r="H22" s="183">
        <f ca="1">IF(ISERROR($V22),"",OFFSET('Smelter Look-up'!$G$4,$V22-4,0))</f>
        <v>0</v>
      </c>
      <c r="I22" s="184" t="str">
        <f ca="1">IF(ISERROR($V22),"",OFFSET('Smelter Look-up'!$H$4,$V22-4,0))</f>
        <v>Nara-shi</v>
      </c>
      <c r="J22" s="184" t="str">
        <f ca="1">IF(ISERROR($V22),"",OFFSET('Smelter Look-up'!$I$4,$V22-4,0))</f>
        <v>Nara</v>
      </c>
      <c r="K22" s="224"/>
      <c r="L22" s="224"/>
      <c r="M22" s="224"/>
      <c r="N22" s="224"/>
      <c r="O22" s="224"/>
      <c r="P22" s="185"/>
      <c r="Q22" s="225"/>
      <c r="R22" s="182" t="str">
        <f ca="1">IF(ISERROR($V22),"",OFFSET('Smelter Look-up'!$C$4,$V22-4,0)&amp;"")</f>
        <v>Ohura Precious Metal Industry Co., Ltd.</v>
      </c>
      <c r="S22" s="181" t="str">
        <f t="shared" ca="1" si="3"/>
        <v>JP</v>
      </c>
      <c r="T22" s="181" t="str">
        <f ca="1">IF(B22="","",IF(ISERROR(MATCH($J22,SorP!$B$1:$B$6279,0)),"",INDIRECT("'SorP'!$A$"&amp;MATCH($S22&amp;$J22,SorP!C:C,0))))</f>
        <v>JP-29</v>
      </c>
      <c r="U22" s="201"/>
      <c r="V22" s="226">
        <f ca="1">IF(C22="",NA(),IF(OR(C22="Smelter not listed",C22="Smelter not yet identified"),MATCH($B22&amp;$D22,'Smelter Look-up'!$J:$J,0),MATCH($B22&amp;$C22,'Smelter Look-up'!$J:$J,0)))</f>
        <v>198</v>
      </c>
      <c r="X22" s="227">
        <f t="shared" ca="1" si="4"/>
        <v>0</v>
      </c>
      <c r="AB22" s="228" t="str">
        <f t="shared" ca="1" si="5"/>
        <v>GoldOhura Precious Metal Industry Co., Ltd.</v>
      </c>
    </row>
    <row r="23" spans="1:28" s="227" customFormat="1" ht="49.5">
      <c r="A23" s="181" t="s">
        <v>713</v>
      </c>
      <c r="B23" s="182" t="str">
        <f ca="1">IF(LEN(A23)=0,"",INDEX('Smelter Look-up'!$A:$A,MATCH($A23,'Smelter Look-up'!$E:$E,0)))</f>
        <v>Gold</v>
      </c>
      <c r="C23" s="186" t="str">
        <f ca="1">IF(LEN(A23)=0,"",INDEX('Smelter Look-up'!$C:$C,MATCH($A23,'Smelter Look-up'!$E:$E,0)))</f>
        <v>Nihon Material Co., Ltd.</v>
      </c>
      <c r="D23" s="230"/>
      <c r="E23" s="182" t="str">
        <f ca="1">IF(ISERROR($V23),"",OFFSET('Smelter Look-up'!$D$4,$V23-4,0)&amp;"")</f>
        <v>JAPAN</v>
      </c>
      <c r="F23" s="182" t="str">
        <f ca="1">IF(ISERROR($V23),"",OFFSET('Smelter Look-up'!$E$4,$V23-4,0))</f>
        <v>CID001259</v>
      </c>
      <c r="G23" s="182" t="str">
        <f ca="1">IF(C23=$X$4,IF(ISERROR($V23),"Enter smelter details","RMI"),IF(ISERROR($V23),"",OFFSET('Smelter Look-up'!$F$4,$V23-4,0)))</f>
        <v>RMI</v>
      </c>
      <c r="H23" s="183">
        <f ca="1">IF(ISERROR($V23),"",OFFSET('Smelter Look-up'!$G$4,$V23-4,0))</f>
        <v>0</v>
      </c>
      <c r="I23" s="184" t="str">
        <f ca="1">IF(ISERROR($V23),"",OFFSET('Smelter Look-up'!$H$4,$V23-4,0))</f>
        <v>Noda</v>
      </c>
      <c r="J23" s="184" t="str">
        <f ca="1">IF(ISERROR($V23),"",OFFSET('Smelter Look-up'!$I$4,$V23-4,0))</f>
        <v>Chiba</v>
      </c>
      <c r="K23" s="224"/>
      <c r="L23" s="224"/>
      <c r="M23" s="224"/>
      <c r="N23" s="224"/>
      <c r="O23" s="224"/>
      <c r="P23" s="185"/>
      <c r="Q23" s="225"/>
      <c r="R23" s="182" t="str">
        <f ca="1">IF(ISERROR($V23),"",OFFSET('Smelter Look-up'!$C$4,$V23-4,0)&amp;"")</f>
        <v>Nihon Material Co., Ltd.</v>
      </c>
      <c r="S23" s="181" t="str">
        <f t="shared" ca="1" si="3"/>
        <v>JP</v>
      </c>
      <c r="T23" s="181" t="str">
        <f ca="1">IF(B23="","",IF(ISERROR(MATCH($J23,SorP!$B$1:$B$6279,0)),"",INDIRECT("'SorP'!$A$"&amp;MATCH($S23&amp;$J23,SorP!C:C,0))))</f>
        <v>JP-12</v>
      </c>
      <c r="U23" s="201"/>
      <c r="V23" s="226">
        <f ca="1">IF(C23="",NA(),IF(OR(C23="Smelter not listed",C23="Smelter not yet identified"),MATCH($B23&amp;$D23,'Smelter Look-up'!$J:$J,0),MATCH($B23&amp;$C23,'Smelter Look-up'!$J:$J,0)))</f>
        <v>193</v>
      </c>
      <c r="X23" s="227">
        <f t="shared" ca="1" si="4"/>
        <v>0</v>
      </c>
      <c r="AB23" s="228" t="str">
        <f t="shared" ca="1" si="5"/>
        <v>GoldNihon Material Co., Ltd.</v>
      </c>
    </row>
    <row r="24" spans="1:28" s="227" customFormat="1" ht="49.5">
      <c r="A24" s="181" t="s">
        <v>733</v>
      </c>
      <c r="B24" s="182" t="str">
        <f ca="1">IF(LEN(A24)=0,"",INDEX('Smelter Look-up'!$A:$A,MATCH($A24,'Smelter Look-up'!$E:$E,0)))</f>
        <v>Gold</v>
      </c>
      <c r="C24" s="186" t="str">
        <f ca="1">IF(LEN(A24)=0,"",INDEX('Smelter Look-up'!$C:$C,MATCH($A24,'Smelter Look-up'!$E:$E,0)))</f>
        <v>Tokuriki Honten Co., Ltd.</v>
      </c>
      <c r="D24" s="230"/>
      <c r="E24" s="182" t="str">
        <f ca="1">IF(ISERROR($V24),"",OFFSET('Smelter Look-up'!$D$4,$V24-4,0)&amp;"")</f>
        <v>JAPAN</v>
      </c>
      <c r="F24" s="182" t="str">
        <f ca="1">IF(ISERROR($V24),"",OFFSET('Smelter Look-up'!$E$4,$V24-4,0))</f>
        <v>CID001938</v>
      </c>
      <c r="G24" s="182" t="str">
        <f ca="1">IF(C24=$X$4,IF(ISERROR($V24),"Enter smelter details","RMI"),IF(ISERROR($V24),"",OFFSET('Smelter Look-up'!$F$4,$V24-4,0)))</f>
        <v>RMI</v>
      </c>
      <c r="H24" s="183">
        <f ca="1">IF(ISERROR($V24),"",OFFSET('Smelter Look-up'!$G$4,$V24-4,0))</f>
        <v>0</v>
      </c>
      <c r="I24" s="184" t="str">
        <f ca="1">IF(ISERROR($V24),"",OFFSET('Smelter Look-up'!$H$4,$V24-4,0))</f>
        <v>Kuki</v>
      </c>
      <c r="J24" s="184" t="str">
        <f ca="1">IF(ISERROR($V24),"",OFFSET('Smelter Look-up'!$I$4,$V24-4,0))</f>
        <v>Saitama</v>
      </c>
      <c r="K24" s="224"/>
      <c r="L24" s="224"/>
      <c r="M24" s="224"/>
      <c r="N24" s="224"/>
      <c r="O24" s="224"/>
      <c r="P24" s="185"/>
      <c r="Q24" s="225"/>
      <c r="R24" s="182" t="str">
        <f ca="1">IF(ISERROR($V24),"",OFFSET('Smelter Look-up'!$C$4,$V24-4,0)&amp;"")</f>
        <v>Tokuriki Honten Co., Ltd.</v>
      </c>
      <c r="S24" s="181" t="str">
        <f t="shared" ca="1" si="3"/>
        <v>JP</v>
      </c>
      <c r="T24" s="181" t="str">
        <f ca="1">IF(B24="","",IF(ISERROR(MATCH($J24,SorP!$B$1:$B$6279,0)),"",INDIRECT("'SorP'!$A$"&amp;MATCH($S24&amp;$J24,SorP!C:C,0))))</f>
        <v>JP-11</v>
      </c>
      <c r="U24" s="201"/>
      <c r="V24" s="226">
        <f ca="1">IF(C24="",NA(),IF(OR(C24="Smelter not listed",C24="Smelter not yet identified"),MATCH($B24&amp;$D24,'Smelter Look-up'!$J:$J,0),MATCH($B24&amp;$C24,'Smelter Look-up'!$J:$J,0)))</f>
        <v>283</v>
      </c>
      <c r="X24" s="227">
        <f t="shared" ca="1" si="4"/>
        <v>0</v>
      </c>
      <c r="AB24" s="228" t="str">
        <f t="shared" ca="1" si="5"/>
        <v>GoldTokuriki Honten Co., Ltd.</v>
      </c>
    </row>
    <row r="25" spans="1:28" s="227" customFormat="1" ht="49.5">
      <c r="A25" s="181" t="s">
        <v>722</v>
      </c>
      <c r="B25" s="182" t="str">
        <f ca="1">IF(LEN(A25)=0,"",INDEX('Smelter Look-up'!$A:$A,MATCH($A25,'Smelter Look-up'!$E:$E,0)))</f>
        <v>Gold</v>
      </c>
      <c r="C25" s="186" t="str">
        <f ca="1">IF(LEN(A25)=0,"",INDEX('Smelter Look-up'!$C:$C,MATCH($A25,'Smelter Look-up'!$E:$E,0)))</f>
        <v>Royal Canadian Mint</v>
      </c>
      <c r="D25" s="230"/>
      <c r="E25" s="182" t="str">
        <f ca="1">IF(ISERROR($V25),"",OFFSET('Smelter Look-up'!$D$4,$V25-4,0)&amp;"")</f>
        <v>CANADA</v>
      </c>
      <c r="F25" s="182" t="str">
        <f ca="1">IF(ISERROR($V25),"",OFFSET('Smelter Look-up'!$E$4,$V25-4,0))</f>
        <v>CID001534</v>
      </c>
      <c r="G25" s="182" t="str">
        <f ca="1">IF(C25=$X$4,IF(ISERROR($V25),"Enter smelter details","RMI"),IF(ISERROR($V25),"",OFFSET('Smelter Look-up'!$F$4,$V25-4,0)))</f>
        <v>RMI</v>
      </c>
      <c r="H25" s="183">
        <f ca="1">IF(ISERROR($V25),"",OFFSET('Smelter Look-up'!$G$4,$V25-4,0))</f>
        <v>0</v>
      </c>
      <c r="I25" s="184" t="str">
        <f ca="1">IF(ISERROR($V25),"",OFFSET('Smelter Look-up'!$H$4,$V25-4,0))</f>
        <v>Ottawa</v>
      </c>
      <c r="J25" s="184" t="str">
        <f ca="1">IF(ISERROR($V25),"",OFFSET('Smelter Look-up'!$I$4,$V25-4,0))</f>
        <v>Ontario</v>
      </c>
      <c r="K25" s="224"/>
      <c r="L25" s="224"/>
      <c r="M25" s="224"/>
      <c r="N25" s="224"/>
      <c r="O25" s="224"/>
      <c r="P25" s="185"/>
      <c r="Q25" s="225"/>
      <c r="R25" s="182" t="str">
        <f ca="1">IF(ISERROR($V25),"",OFFSET('Smelter Look-up'!$C$4,$V25-4,0)&amp;"")</f>
        <v>Royal Canadian Mint</v>
      </c>
      <c r="S25" s="181" t="str">
        <f t="shared" ca="1" si="3"/>
        <v>CA</v>
      </c>
      <c r="T25" s="181" t="str">
        <f ca="1">IF(B25="","",IF(ISERROR(MATCH($J25,SorP!$B$1:$B$6279,0)),"",INDIRECT("'SorP'!$A$"&amp;MATCH($S25&amp;$J25,SorP!C:C,0))))</f>
        <v>CA-ON</v>
      </c>
      <c r="U25" s="201"/>
      <c r="V25" s="226">
        <f ca="1">IF(C25="",NA(),IF(OR(C25="Smelter not listed",C25="Smelter not yet identified"),MATCH($B25&amp;$D25,'Smelter Look-up'!$J:$J,0),MATCH($B25&amp;$C25,'Smelter Look-up'!$J:$J,0)))</f>
        <v>220</v>
      </c>
      <c r="X25" s="227">
        <f t="shared" ca="1" si="4"/>
        <v>0</v>
      </c>
      <c r="AB25" s="228" t="str">
        <f t="shared" ca="1" si="5"/>
        <v>GoldRoyal Canadian Mint</v>
      </c>
    </row>
    <row r="26" spans="1:28" s="227" customFormat="1" ht="49.5">
      <c r="A26" s="181" t="s">
        <v>686</v>
      </c>
      <c r="B26" s="182" t="str">
        <f ca="1">IF(LEN(A26)=0,"",INDEX('Smelter Look-up'!$A:$A,MATCH($A26,'Smelter Look-up'!$E:$E,0)))</f>
        <v>Gold</v>
      </c>
      <c r="C26" s="186" t="str">
        <f ca="1">IF(LEN(A26)=0,"",INDEX('Smelter Look-up'!$C:$C,MATCH($A26,'Smelter Look-up'!$E:$E,0)))</f>
        <v>Asahi Refining USA Inc.</v>
      </c>
      <c r="D26" s="230"/>
      <c r="E26" s="182" t="str">
        <f ca="1">IF(ISERROR($V26),"",OFFSET('Smelter Look-up'!$D$4,$V26-4,0)&amp;"")</f>
        <v>UNITED STATES OF AMERICA</v>
      </c>
      <c r="F26" s="182" t="str">
        <f ca="1">IF(ISERROR($V26),"",OFFSET('Smelter Look-up'!$E$4,$V26-4,0))</f>
        <v>CID000920</v>
      </c>
      <c r="G26" s="182" t="str">
        <f ca="1">IF(C26=$X$4,IF(ISERROR($V26),"Enter smelter details","RMI"),IF(ISERROR($V26),"",OFFSET('Smelter Look-up'!$F$4,$V26-4,0)))</f>
        <v>RMI</v>
      </c>
      <c r="H26" s="183">
        <f ca="1">IF(ISERROR($V26),"",OFFSET('Smelter Look-up'!$G$4,$V26-4,0))</f>
        <v>0</v>
      </c>
      <c r="I26" s="184" t="str">
        <f ca="1">IF(ISERROR($V26),"",OFFSET('Smelter Look-up'!$H$4,$V26-4,0))</f>
        <v>Salt Lake City</v>
      </c>
      <c r="J26" s="184" t="str">
        <f ca="1">IF(ISERROR($V26),"",OFFSET('Smelter Look-up'!$I$4,$V26-4,0))</f>
        <v>Utah</v>
      </c>
      <c r="K26" s="224"/>
      <c r="L26" s="224"/>
      <c r="M26" s="224"/>
      <c r="N26" s="224"/>
      <c r="O26" s="224"/>
      <c r="P26" s="185"/>
      <c r="Q26" s="225"/>
      <c r="R26" s="182" t="str">
        <f ca="1">IF(ISERROR($V26),"",OFFSET('Smelter Look-up'!$C$4,$V26-4,0)&amp;"")</f>
        <v>Asahi Refining USA Inc.</v>
      </c>
      <c r="S26" s="181" t="str">
        <f t="shared" ca="1" si="3"/>
        <v>US</v>
      </c>
      <c r="T26" s="181" t="str">
        <f ca="1">IF(B26="","",IF(ISERROR(MATCH($J26,SorP!$B$1:$B$6279,0)),"",INDIRECT("'SorP'!$A$"&amp;MATCH($S26&amp;$J26,SorP!C:C,0))))</f>
        <v>US-UT</v>
      </c>
      <c r="U26" s="201"/>
      <c r="V26" s="226">
        <f ca="1">IF(C26="",NA(),IF(OR(C26="Smelter not listed",C26="Smelter not yet identified"),MATCH($B26&amp;$D26,'Smelter Look-up'!$J:$J,0),MATCH($B26&amp;$C26,'Smelter Look-up'!$J:$J,0)))</f>
        <v>31</v>
      </c>
      <c r="X26" s="227">
        <f t="shared" ca="1" si="4"/>
        <v>0</v>
      </c>
      <c r="AB26" s="228" t="str">
        <f t="shared" ca="1" si="5"/>
        <v>GoldAsahi Refining USA Inc.</v>
      </c>
    </row>
    <row r="27" spans="1:28" s="227" customFormat="1" ht="24.75">
      <c r="A27" s="181" t="s">
        <v>658</v>
      </c>
      <c r="B27" s="182" t="str">
        <f ca="1">IF(LEN(A27)=0,"",INDEX('Smelter Look-up'!$A:$A,MATCH($A27,'Smelter Look-up'!$E:$E,0)))</f>
        <v>Gold</v>
      </c>
      <c r="C27" s="186" t="str">
        <f ca="1">IF(LEN(A27)=0,"",INDEX('Smelter Look-up'!$C:$C,MATCH($A27,'Smelter Look-up'!$E:$E,0)))</f>
        <v>Aurubis AG</v>
      </c>
      <c r="D27" s="230"/>
      <c r="E27" s="182" t="str">
        <f ca="1">IF(ISERROR($V27),"",OFFSET('Smelter Look-up'!$D$4,$V27-4,0)&amp;"")</f>
        <v>GERMANY</v>
      </c>
      <c r="F27" s="182" t="str">
        <f ca="1">IF(ISERROR($V27),"",OFFSET('Smelter Look-up'!$E$4,$V27-4,0))</f>
        <v>CID000113</v>
      </c>
      <c r="G27" s="182" t="str">
        <f ca="1">IF(C27=$X$4,IF(ISERROR($V27),"Enter smelter details","RMI"),IF(ISERROR($V27),"",OFFSET('Smelter Look-up'!$F$4,$V27-4,0)))</f>
        <v>RMI</v>
      </c>
      <c r="H27" s="183">
        <f ca="1">IF(ISERROR($V27),"",OFFSET('Smelter Look-up'!$G$4,$V27-4,0))</f>
        <v>0</v>
      </c>
      <c r="I27" s="184" t="str">
        <f ca="1">IF(ISERROR($V27),"",OFFSET('Smelter Look-up'!$H$4,$V27-4,0))</f>
        <v>Hamburg</v>
      </c>
      <c r="J27" s="184" t="str">
        <f ca="1">IF(ISERROR($V27),"",OFFSET('Smelter Look-up'!$I$4,$V27-4,0))</f>
        <v>Hamburg</v>
      </c>
      <c r="K27" s="224"/>
      <c r="L27" s="224"/>
      <c r="M27" s="224"/>
      <c r="N27" s="224"/>
      <c r="O27" s="224"/>
      <c r="P27" s="185"/>
      <c r="Q27" s="225"/>
      <c r="R27" s="182" t="str">
        <f ca="1">IF(ISERROR($V27),"",OFFSET('Smelter Look-up'!$C$4,$V27-4,0)&amp;"")</f>
        <v>Aurubis AG</v>
      </c>
      <c r="S27" s="181" t="str">
        <f t="shared" ca="1" si="3"/>
        <v>DE</v>
      </c>
      <c r="T27" s="181" t="str">
        <f ca="1">IF(B27="","",IF(ISERROR(MATCH($J27,SorP!$B$1:$B$6279,0)),"",INDIRECT("'SorP'!$A$"&amp;MATCH($S27&amp;$J27,SorP!C:C,0))))</f>
        <v>DE-HH</v>
      </c>
      <c r="U27" s="201"/>
      <c r="V27" s="226">
        <f ca="1">IF(C27="",NA(),IF(OR(C27="Smelter not listed",C27="Smelter not yet identified"),MATCH($B27&amp;$D27,'Smelter Look-up'!$J:$J,0),MATCH($B27&amp;$C27,'Smelter Look-up'!$J:$J,0)))</f>
        <v>37</v>
      </c>
      <c r="X27" s="227">
        <f t="shared" ca="1" si="4"/>
        <v>0</v>
      </c>
      <c r="AB27" s="228" t="str">
        <f t="shared" ca="1" si="5"/>
        <v>GoldAurubis AG</v>
      </c>
    </row>
    <row r="28" spans="1:28" s="227" customFormat="1" ht="99">
      <c r="A28" s="181" t="s">
        <v>736</v>
      </c>
      <c r="B28" s="182" t="str">
        <f ca="1">IF(LEN(A28)=0,"",INDEX('Smelter Look-up'!$A:$A,MATCH($A28,'Smelter Look-up'!$E:$E,0)))</f>
        <v>Gold</v>
      </c>
      <c r="C28" s="186" t="str">
        <f ca="1">IF(LEN(A28)=0,"",INDEX('Smelter Look-up'!$C:$C,MATCH($A28,'Smelter Look-up'!$E:$E,0)))</f>
        <v>Umicore S.A. Business Unit Precious Metals Refining</v>
      </c>
      <c r="D28" s="230"/>
      <c r="E28" s="182" t="str">
        <f ca="1">IF(ISERROR($V28),"",OFFSET('Smelter Look-up'!$D$4,$V28-4,0)&amp;"")</f>
        <v>BELGIUM</v>
      </c>
      <c r="F28" s="182" t="str">
        <f ca="1">IF(ISERROR($V28),"",OFFSET('Smelter Look-up'!$E$4,$V28-4,0))</f>
        <v>CID001980</v>
      </c>
      <c r="G28" s="182" t="str">
        <f ca="1">IF(C28=$X$4,IF(ISERROR($V28),"Enter smelter details","RMI"),IF(ISERROR($V28),"",OFFSET('Smelter Look-up'!$F$4,$V28-4,0)))</f>
        <v>RMI</v>
      </c>
      <c r="H28" s="183">
        <f ca="1">IF(ISERROR($V28),"",OFFSET('Smelter Look-up'!$G$4,$V28-4,0))</f>
        <v>0</v>
      </c>
      <c r="I28" s="184" t="str">
        <f ca="1">IF(ISERROR($V28),"",OFFSET('Smelter Look-up'!$H$4,$V28-4,0))</f>
        <v>Hoboken</v>
      </c>
      <c r="J28" s="184" t="str">
        <f ca="1">IF(ISERROR($V28),"",OFFSET('Smelter Look-up'!$I$4,$V28-4,0))</f>
        <v>Antwerpen</v>
      </c>
      <c r="K28" s="224"/>
      <c r="L28" s="224"/>
      <c r="M28" s="224"/>
      <c r="N28" s="224"/>
      <c r="O28" s="224"/>
      <c r="P28" s="185"/>
      <c r="Q28" s="225"/>
      <c r="R28" s="182" t="str">
        <f ca="1">IF(ISERROR($V28),"",OFFSET('Smelter Look-up'!$C$4,$V28-4,0)&amp;"")</f>
        <v>Umicore S.A. Business Unit Precious Metals Refining</v>
      </c>
      <c r="S28" s="181" t="str">
        <f t="shared" ca="1" si="3"/>
        <v>BE</v>
      </c>
      <c r="T28" s="181" t="str">
        <f ca="1">IF(B28="","",IF(ISERROR(MATCH($J28,SorP!$B$1:$B$6279,0)),"",INDIRECT("'SorP'!$A$"&amp;MATCH($S28&amp;$J28,SorP!C:C,0))))</f>
        <v>BE-VAN</v>
      </c>
      <c r="U28" s="201"/>
      <c r="V28" s="226">
        <f ca="1">IF(C28="",NA(),IF(OR(C28="Smelter not listed",C28="Smelter not yet identified"),MATCH($B28&amp;$D28,'Smelter Look-up'!$J:$J,0),MATCH($B28&amp;$C28,'Smelter Look-up'!$J:$J,0)))</f>
        <v>293</v>
      </c>
      <c r="X28" s="227">
        <f t="shared" ca="1" si="4"/>
        <v>0</v>
      </c>
      <c r="AB28" s="228" t="str">
        <f t="shared" ca="1" si="5"/>
        <v>GoldUmicore S.A. Business Unit Precious Metals Refining</v>
      </c>
    </row>
    <row r="29" spans="1:28" s="227" customFormat="1" ht="49.5">
      <c r="A29" s="181" t="s">
        <v>781</v>
      </c>
      <c r="B29" s="182" t="str">
        <f ca="1">IF(LEN(A29)=0,"",INDEX('Smelter Look-up'!$A:$A,MATCH($A29,'Smelter Look-up'!$E:$E,0)))</f>
        <v>Tin</v>
      </c>
      <c r="C29" s="186" t="str">
        <f ca="1">IF(LEN(A29)=0,"",INDEX('Smelter Look-up'!$C:$C,MATCH($A29,'Smelter Look-up'!$E:$E,0)))</f>
        <v>PT Timah Tbk Mentok</v>
      </c>
      <c r="D29" s="230"/>
      <c r="E29" s="182" t="str">
        <f ca="1">IF(ISERROR($V29),"",OFFSET('Smelter Look-up'!$D$4,$V29-4,0)&amp;"")</f>
        <v>INDONESIA</v>
      </c>
      <c r="F29" s="182" t="str">
        <f ca="1">IF(ISERROR($V29),"",OFFSET('Smelter Look-up'!$E$4,$V29-4,0))</f>
        <v>CID001482</v>
      </c>
      <c r="G29" s="182" t="str">
        <f ca="1">IF(C29=$X$4,IF(ISERROR($V29),"Enter smelter details","RMI"),IF(ISERROR($V29),"",OFFSET('Smelter Look-up'!$F$4,$V29-4,0)))</f>
        <v>RMI</v>
      </c>
      <c r="H29" s="183">
        <f ca="1">IF(ISERROR($V29),"",OFFSET('Smelter Look-up'!$G$4,$V29-4,0))</f>
        <v>0</v>
      </c>
      <c r="I29" s="184" t="str">
        <f ca="1">IF(ISERROR($V29),"",OFFSET('Smelter Look-up'!$H$4,$V29-4,0))</f>
        <v>Mentok</v>
      </c>
      <c r="J29" s="184" t="str">
        <f ca="1">IF(ISERROR($V29),"",OFFSET('Smelter Look-up'!$I$4,$V29-4,0))</f>
        <v>Kepulauan Bangka Belitung</v>
      </c>
      <c r="K29" s="224"/>
      <c r="L29" s="224"/>
      <c r="M29" s="224"/>
      <c r="N29" s="224"/>
      <c r="O29" s="224"/>
      <c r="P29" s="185"/>
      <c r="Q29" s="225"/>
      <c r="R29" s="182" t="str">
        <f ca="1">IF(ISERROR($V29),"",OFFSET('Smelter Look-up'!$C$4,$V29-4,0)&amp;"")</f>
        <v>PT Timah Tbk Mentok</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514</v>
      </c>
      <c r="X29" s="227">
        <f t="shared" ca="1" si="4"/>
        <v>0</v>
      </c>
      <c r="AB29" s="228" t="str">
        <f t="shared" ca="1" si="5"/>
        <v>TinPT Timah Tbk Mentok</v>
      </c>
    </row>
    <row r="30" spans="1:28" s="227" customFormat="1" ht="74.25">
      <c r="A30" s="181" t="s">
        <v>771</v>
      </c>
      <c r="B30" s="182" t="str">
        <f ca="1">IF(LEN(A30)=0,"",INDEX('Smelter Look-up'!$A:$A,MATCH($A30,'Smelter Look-up'!$E:$E,0)))</f>
        <v>Tin</v>
      </c>
      <c r="C30" s="186" t="str">
        <f ca="1">IF(LEN(A30)=0,"",INDEX('Smelter Look-up'!$C:$C,MATCH($A30,'Smelter Look-up'!$E:$E,0)))</f>
        <v>Malaysia Smelting Corporation (MSC)</v>
      </c>
      <c r="D30" s="230"/>
      <c r="E30" s="182" t="str">
        <f ca="1">IF(ISERROR($V30),"",OFFSET('Smelter Look-up'!$D$4,$V30-4,0)&amp;"")</f>
        <v>MALAYSIA</v>
      </c>
      <c r="F30" s="182" t="str">
        <f ca="1">IF(ISERROR($V30),"",OFFSET('Smelter Look-up'!$E$4,$V30-4,0))</f>
        <v>CID001105</v>
      </c>
      <c r="G30" s="182" t="str">
        <f ca="1">IF(C30=$X$4,IF(ISERROR($V30),"Enter smelter details","RMI"),IF(ISERROR($V30),"",OFFSET('Smelter Look-up'!$F$4,$V30-4,0)))</f>
        <v>RMI</v>
      </c>
      <c r="H30" s="183">
        <f ca="1">IF(ISERROR($V30),"",OFFSET('Smelter Look-up'!$G$4,$V30-4,0))</f>
        <v>0</v>
      </c>
      <c r="I30" s="184" t="str">
        <f ca="1">IF(ISERROR($V30),"",OFFSET('Smelter Look-up'!$H$4,$V30-4,0))</f>
        <v>Butterworth</v>
      </c>
      <c r="J30" s="184" t="str">
        <f ca="1">IF(ISERROR($V30),"",OFFSET('Smelter Look-up'!$I$4,$V30-4,0))</f>
        <v>Pulau Pinang</v>
      </c>
      <c r="K30" s="224"/>
      <c r="L30" s="224"/>
      <c r="M30" s="224"/>
      <c r="N30" s="224"/>
      <c r="O30" s="224"/>
      <c r="P30" s="185"/>
      <c r="Q30" s="225"/>
      <c r="R30" s="182" t="str">
        <f ca="1">IF(ISERROR($V30),"",OFFSET('Smelter Look-up'!$C$4,$V30-4,0)&amp;"")</f>
        <v>Malaysia Smelting Corporation (MSC)</v>
      </c>
      <c r="S30" s="181" t="str">
        <f t="shared" ca="1" si="3"/>
        <v>MY</v>
      </c>
      <c r="T30" s="181" t="str">
        <f ca="1">IF(B30="","",IF(ISERROR(MATCH($J30,SorP!$B$1:$B$6279,0)),"",INDIRECT("'SorP'!$A$"&amp;MATCH($S30&amp;$J30,SorP!C:C,0))))</f>
        <v>MY-07</v>
      </c>
      <c r="U30" s="201"/>
      <c r="V30" s="226">
        <f ca="1">IF(C30="",NA(),IF(OR(C30="Smelter not listed",C30="Smelter not yet identified"),MATCH($B30&amp;$D30,'Smelter Look-up'!$J:$J,0),MATCH($B30&amp;$C30,'Smelter Look-up'!$J:$J,0)))</f>
        <v>458</v>
      </c>
      <c r="X30" s="227">
        <f t="shared" ca="1" si="4"/>
        <v>0</v>
      </c>
      <c r="AB30" s="228" t="str">
        <f t="shared" ca="1" si="5"/>
        <v>TinMalaysia Smelting Corporation (MSC)</v>
      </c>
    </row>
    <row r="31" spans="1:28" s="227" customFormat="1" ht="49.5">
      <c r="A31" s="181" t="s">
        <v>800</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ca="1" si="3"/>
        <v>ID</v>
      </c>
      <c r="T31" s="181" t="str">
        <f ca="1">IF(B31="","",IF(ISERROR(MATCH($J31,SorP!$B$1:$B$6279,0)),"",INDIRECT("'SorP'!$A$"&amp;MATCH($S31&amp;$J31,SorP!C:C,0))))</f>
        <v>ID-RI</v>
      </c>
      <c r="U31" s="201"/>
      <c r="V31" s="226">
        <f ca="1">IF(C31="",NA(),IF(OR(C31="Smelter not listed",C31="Smelter not yet identified"),MATCH($B31&amp;$D31,'Smelter Look-up'!$J:$J,0),MATCH($B31&amp;$C31,'Smelter Look-up'!$J:$J,0)))</f>
        <v>513</v>
      </c>
      <c r="X31" s="227">
        <f t="shared" ca="1" si="4"/>
        <v>0</v>
      </c>
      <c r="AB31" s="228" t="str">
        <f t="shared" ca="1" si="5"/>
        <v>TinPT Timah Tbk Kundur</v>
      </c>
    </row>
    <row r="32" spans="1:28" s="227" customFormat="1" ht="24.75">
      <c r="A32" s="181" t="s">
        <v>773</v>
      </c>
      <c r="B32" s="182" t="str">
        <f ca="1">IF(LEN(A32)=0,"",INDEX('Smelter Look-up'!$A:$A,MATCH($A32,'Smelter Look-up'!$E:$E,0)))</f>
        <v>Tin</v>
      </c>
      <c r="C32" s="186" t="str">
        <f ca="1">IF(LEN(A32)=0,"",INDEX('Smelter Look-up'!$C:$C,MATCH($A32,'Smelter Look-up'!$E:$E,0)))</f>
        <v>Minsur</v>
      </c>
      <c r="D32" s="230"/>
      <c r="E32" s="182" t="str">
        <f ca="1">IF(ISERROR($V32),"",OFFSET('Smelter Look-up'!$D$4,$V32-4,0)&amp;"")</f>
        <v>PERU</v>
      </c>
      <c r="F32" s="182" t="str">
        <f ca="1">IF(ISERROR($V32),"",OFFSET('Smelter Look-up'!$E$4,$V32-4,0))</f>
        <v>CID001182</v>
      </c>
      <c r="G32" s="182" t="str">
        <f ca="1">IF(C32=$X$4,IF(ISERROR($V32),"Enter smelter details","RMI"),IF(ISERROR($V32),"",OFFSET('Smelter Look-up'!$F$4,$V32-4,0)))</f>
        <v>RMI</v>
      </c>
      <c r="H32" s="183">
        <f ca="1">IF(ISERROR($V32),"",OFFSET('Smelter Look-up'!$G$4,$V32-4,0))</f>
        <v>0</v>
      </c>
      <c r="I32" s="184" t="str">
        <f ca="1">IF(ISERROR($V32),"",OFFSET('Smelter Look-up'!$H$4,$V32-4,0))</f>
        <v>Paracas</v>
      </c>
      <c r="J32" s="184" t="str">
        <f ca="1">IF(ISERROR($V32),"",OFFSET('Smelter Look-up'!$I$4,$V32-4,0))</f>
        <v>Ika</v>
      </c>
      <c r="K32" s="224"/>
      <c r="L32" s="224"/>
      <c r="M32" s="224"/>
      <c r="N32" s="224"/>
      <c r="O32" s="224"/>
      <c r="P32" s="185"/>
      <c r="Q32" s="225"/>
      <c r="R32" s="182" t="str">
        <f ca="1">IF(ISERROR($V32),"",OFFSET('Smelter Look-up'!$C$4,$V32-4,0)&amp;"")</f>
        <v>Minsur</v>
      </c>
      <c r="S32" s="181" t="str">
        <f t="shared" ca="1" si="3"/>
        <v>PE</v>
      </c>
      <c r="T32" s="181" t="str">
        <f ca="1">IF(B32="","",IF(ISERROR(MATCH($J32,SorP!$B$1:$B$6279,0)),"",INDIRECT("'SorP'!$A$"&amp;MATCH($S32&amp;$J32,SorP!C:C,0))))</f>
        <v>PE-ICA</v>
      </c>
      <c r="U32" s="201"/>
      <c r="V32" s="226">
        <f ca="1">IF(C32="",NA(),IF(OR(C32="Smelter not listed",C32="Smelter not yet identified"),MATCH($B32&amp;$D32,'Smelter Look-up'!$J:$J,0),MATCH($B32&amp;$C32,'Smelter Look-up'!$J:$J,0)))</f>
        <v>470</v>
      </c>
      <c r="X32" s="227">
        <f t="shared" ca="1" si="4"/>
        <v>0</v>
      </c>
      <c r="AB32" s="228" t="str">
        <f t="shared" ca="1" si="5"/>
        <v>TinMinsur</v>
      </c>
    </row>
    <row r="33" spans="1:28" s="227" customFormat="1" ht="74.25">
      <c r="A33" s="181" t="s">
        <v>139</v>
      </c>
      <c r="B33" s="182" t="str">
        <f ca="1">IF(LEN(A33)=0,"",INDEX('Smelter Look-up'!$A:$A,MATCH($A33,'Smelter Look-up'!$E:$E,0)))</f>
        <v>Tin</v>
      </c>
      <c r="C33" s="186" t="str">
        <f ca="1">IF(LEN(A33)=0,"",INDEX('Smelter Look-up'!$C:$C,MATCH($A33,'Smelter Look-up'!$E:$E,0)))</f>
        <v>Magnu's Minerais Metais e Ligas Ltda.</v>
      </c>
      <c r="D33" s="230"/>
      <c r="E33" s="182" t="str">
        <f ca="1">IF(ISERROR($V33),"",OFFSET('Smelter Look-up'!$D$4,$V33-4,0)&amp;"")</f>
        <v>BRAZIL</v>
      </c>
      <c r="F33" s="182" t="str">
        <f ca="1">IF(ISERROR($V33),"",OFFSET('Smelter Look-up'!$E$4,$V33-4,0))</f>
        <v>CID002468</v>
      </c>
      <c r="G33" s="182" t="str">
        <f ca="1">IF(C33=$X$4,IF(ISERROR($V33),"Enter smelter details","RMI"),IF(ISERROR($V33),"",OFFSET('Smelter Look-up'!$F$4,$V33-4,0)))</f>
        <v>RMI</v>
      </c>
      <c r="H33" s="183">
        <f ca="1">IF(ISERROR($V33),"",OFFSET('Smelter Look-up'!$G$4,$V33-4,0))</f>
        <v>0</v>
      </c>
      <c r="I33" s="184" t="str">
        <f ca="1">IF(ISERROR($V33),"",OFFSET('Smelter Look-up'!$H$4,$V33-4,0))</f>
        <v>São João del Rei</v>
      </c>
      <c r="J33" s="184" t="str">
        <f ca="1">IF(ISERROR($V33),"",OFFSET('Smelter Look-up'!$I$4,$V33-4,0))</f>
        <v>Minas Gerais</v>
      </c>
      <c r="K33" s="224"/>
      <c r="L33" s="224"/>
      <c r="M33" s="224"/>
      <c r="N33" s="224"/>
      <c r="O33" s="224"/>
      <c r="P33" s="185"/>
      <c r="Q33" s="225"/>
      <c r="R33" s="182" t="str">
        <f ca="1">IF(ISERROR($V33),"",OFFSET('Smelter Look-up'!$C$4,$V33-4,0)&amp;"")</f>
        <v>Magnu's Minerais Metais e Ligas Ltda.</v>
      </c>
      <c r="S33" s="181" t="str">
        <f t="shared" ca="1" si="3"/>
        <v>BR</v>
      </c>
      <c r="T33" s="181" t="str">
        <f ca="1">IF(B33="","",IF(ISERROR(MATCH($J33,SorP!$B$1:$B$6279,0)),"",INDIRECT("'SorP'!$A$"&amp;MATCH($S33&amp;$J33,SorP!C:C,0))))</f>
        <v>BR-MG</v>
      </c>
      <c r="U33" s="201"/>
      <c r="V33" s="226">
        <f ca="1">IF(C33="",NA(),IF(OR(C33="Smelter not listed",C33="Smelter not yet identified"),MATCH($B33&amp;$D33,'Smelter Look-up'!$J:$J,0),MATCH($B33&amp;$C33,'Smelter Look-up'!$J:$J,0)))</f>
        <v>457</v>
      </c>
      <c r="X33" s="227">
        <f t="shared" ca="1" si="4"/>
        <v>0</v>
      </c>
      <c r="AB33" s="228" t="str">
        <f t="shared" ca="1" si="5"/>
        <v>TinMagnu's Minerais Metais e Ligas Ltda.</v>
      </c>
    </row>
    <row r="34" spans="1:28" s="227" customFormat="1" ht="24.75">
      <c r="A34" s="181" t="s">
        <v>784</v>
      </c>
      <c r="B34" s="182" t="str">
        <f ca="1">IF(LEN(A34)=0,"",INDEX('Smelter Look-up'!$A:$A,MATCH($A34,'Smelter Look-up'!$E:$E,0)))</f>
        <v>Tin</v>
      </c>
      <c r="C34" s="186" t="str">
        <f ca="1">IF(LEN(A34)=0,"",INDEX('Smelter Look-up'!$C:$C,MATCH($A34,'Smelter Look-up'!$E:$E,0)))</f>
        <v>Thaisarco</v>
      </c>
      <c r="D34" s="230"/>
      <c r="E34" s="182" t="str">
        <f ca="1">IF(ISERROR($V34),"",OFFSET('Smelter Look-up'!$D$4,$V34-4,0)&amp;"")</f>
        <v>THAILAND</v>
      </c>
      <c r="F34" s="182" t="str">
        <f ca="1">IF(ISERROR($V34),"",OFFSET('Smelter Look-up'!$E$4,$V34-4,0))</f>
        <v>CID001898</v>
      </c>
      <c r="G34" s="182" t="str">
        <f ca="1">IF(C34=$X$4,IF(ISERROR($V34),"Enter smelter details","RMI"),IF(ISERROR($V34),"",OFFSET('Smelter Look-up'!$F$4,$V34-4,0)))</f>
        <v>RMI</v>
      </c>
      <c r="H34" s="183">
        <f ca="1">IF(ISERROR($V34),"",OFFSET('Smelter Look-up'!$G$4,$V34-4,0))</f>
        <v>0</v>
      </c>
      <c r="I34" s="184" t="str">
        <f ca="1">IF(ISERROR($V34),"",OFFSET('Smelter Look-up'!$H$4,$V34-4,0))</f>
        <v>Amphur Muang</v>
      </c>
      <c r="J34" s="184" t="str">
        <f ca="1">IF(ISERROR($V34),"",OFFSET('Smelter Look-up'!$I$4,$V34-4,0))</f>
        <v>Phuket</v>
      </c>
      <c r="K34" s="224"/>
      <c r="L34" s="224"/>
      <c r="M34" s="224"/>
      <c r="N34" s="224"/>
      <c r="O34" s="224"/>
      <c r="P34" s="185"/>
      <c r="Q34" s="225"/>
      <c r="R34" s="182" t="str">
        <f ca="1">IF(ISERROR($V34),"",OFFSET('Smelter Look-up'!$C$4,$V34-4,0)&amp;"")</f>
        <v>Thaisarco</v>
      </c>
      <c r="S34" s="181" t="str">
        <f t="shared" ca="1" si="3"/>
        <v>TH</v>
      </c>
      <c r="T34" s="181" t="str">
        <f ca="1">IF(B34="","",IF(ISERROR(MATCH($J34,SorP!$B$1:$B$6279,0)),"",INDIRECT("'SorP'!$A$"&amp;MATCH($S34&amp;$J34,SorP!C:C,0))))</f>
        <v>TH-83</v>
      </c>
      <c r="U34" s="201"/>
      <c r="V34" s="226">
        <f ca="1">IF(C34="",NA(),IF(OR(C34="Smelter not listed",C34="Smelter not yet identified"),MATCH($B34&amp;$D34,'Smelter Look-up'!$J:$J,0),MATCH($B34&amp;$C34,'Smelter Look-up'!$J:$J,0)))</f>
        <v>526</v>
      </c>
      <c r="X34" s="227">
        <f t="shared" ca="1" si="4"/>
        <v>0</v>
      </c>
      <c r="AB34" s="228" t="str">
        <f t="shared" ca="1" si="5"/>
        <v>TinThaisarco</v>
      </c>
    </row>
    <row r="35" spans="1:28" s="227" customFormat="1" ht="86.65">
      <c r="A35" s="181" t="s">
        <v>767</v>
      </c>
      <c r="B35" s="182" t="str">
        <f ca="1">IF(LEN(A35)=0,"",INDEX('Smelter Look-up'!$A:$A,MATCH($A35,'Smelter Look-up'!$E:$E,0)))</f>
        <v>Tin</v>
      </c>
      <c r="C35" s="186" t="str">
        <f ca="1">IF(LEN(A35)=0,"",INDEX('Smelter Look-up'!$C:$C,MATCH($A35,'Smelter Look-up'!$E:$E,0)))</f>
        <v>Gejiu Non-Ferrous Metal Processing Co., Ltd.</v>
      </c>
      <c r="D35" s="230"/>
      <c r="E35" s="182" t="str">
        <f ca="1">IF(ISERROR($V35),"",OFFSET('Smelter Look-up'!$D$4,$V35-4,0)&amp;"")</f>
        <v>CHINA</v>
      </c>
      <c r="F35" s="182" t="str">
        <f ca="1">IF(ISERROR($V35),"",OFFSET('Smelter Look-up'!$E$4,$V35-4,0))</f>
        <v>CID000538</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Gejiu Non-Ferrous Metal Processing Co., Ltd.</v>
      </c>
      <c r="S35" s="181" t="str">
        <f t="shared" ca="1" si="3"/>
        <v>CN</v>
      </c>
      <c r="T35" s="181" t="str">
        <f ca="1">IF(B35="","",IF(ISERROR(MATCH($J35,SorP!$B$1:$B$6279,0)),"",INDIRECT("'SorP'!$A$"&amp;MATCH($S35&amp;$J35,SorP!C:C,0))))</f>
        <v>CN-YN</v>
      </c>
      <c r="U35" s="201"/>
      <c r="V35" s="226">
        <f ca="1">IF(C35="",NA(),IF(OR(C35="Smelter not listed",C35="Smelter not yet identified"),MATCH($B35&amp;$D35,'Smelter Look-up'!$J:$J,0),MATCH($B35&amp;$C35,'Smelter Look-up'!$J:$J,0)))</f>
        <v>436</v>
      </c>
      <c r="X35" s="227">
        <f t="shared" ca="1" si="4"/>
        <v>0</v>
      </c>
      <c r="AB35" s="228" t="str">
        <f t="shared" ca="1" si="5"/>
        <v>TinGejiu Non-Ferrous Metal Processing Co., Ltd.</v>
      </c>
    </row>
    <row r="36" spans="1:28" s="227" customFormat="1" ht="49.5">
      <c r="A36" s="181" t="s">
        <v>15112</v>
      </c>
      <c r="B36" s="182" t="str">
        <f ca="1">IF(LEN(A36)=0,"",INDEX('Smelter Look-up'!$A:$A,MATCH($A36,'Smelter Look-up'!$E:$E,0)))</f>
        <v>Tin</v>
      </c>
      <c r="C36" s="186" t="str">
        <f ca="1">IF(LEN(A36)=0,"",INDEX('Smelter Look-up'!$C:$C,MATCH($A36,'Smelter Look-up'!$E:$E,0)))</f>
        <v>PT Prima Timah Utama</v>
      </c>
      <c r="D36" s="230"/>
      <c r="E36" s="182" t="str">
        <f ca="1">IF(ISERROR($V36),"",OFFSET('Smelter Look-up'!$D$4,$V36-4,0)&amp;"")</f>
        <v>INDONESIA</v>
      </c>
      <c r="F36" s="182" t="str">
        <f ca="1">IF(ISERROR($V36),"",OFFSET('Smelter Look-up'!$E$4,$V36-4,0))</f>
        <v>CID001458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Prima Timah Utama</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504</v>
      </c>
      <c r="X36" s="227">
        <f t="shared" ca="1" si="4"/>
        <v>0</v>
      </c>
      <c r="AB36" s="228" t="str">
        <f t="shared" ca="1" si="5"/>
        <v>TinPT Prima Timah Utama</v>
      </c>
    </row>
    <row r="37" spans="1:28" s="227" customFormat="1" ht="86.65">
      <c r="A37" s="181" t="s">
        <v>786</v>
      </c>
      <c r="B37" s="182" t="str">
        <f ca="1">IF(LEN(A37)=0,"",INDEX('Smelter Look-up'!$A:$A,MATCH($A37,'Smelter Look-up'!$E:$E,0)))</f>
        <v>Tin</v>
      </c>
      <c r="C37" s="186" t="str">
        <f ca="1">IF(LEN(A37)=0,"",INDEX('Smelter Look-up'!$C:$C,MATCH($A37,'Smelter Look-up'!$E:$E,0)))</f>
        <v>Yunnan Chengfeng Non-ferrous Metals Co., Ltd.</v>
      </c>
      <c r="D37" s="230"/>
      <c r="E37" s="182" t="str">
        <f ca="1">IF(ISERROR($V37),"",OFFSET('Smelter Look-up'!$D$4,$V37-4,0)&amp;"")</f>
        <v>CHINA</v>
      </c>
      <c r="F37" s="182" t="str">
        <f ca="1">IF(ISERROR($V37),"",OFFSET('Smelter Look-up'!$E$4,$V37-4,0))</f>
        <v>CID002158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Yunnan Chengfeng Non-ferrous Metals Co., Ltd.</v>
      </c>
      <c r="S37" s="181" t="str">
        <f t="shared" ca="1" si="3"/>
        <v>CN</v>
      </c>
      <c r="T37" s="181" t="str">
        <f ca="1">IF(B37="","",IF(ISERROR(MATCH($J37,SorP!$B$1:$B$6279,0)),"",INDIRECT("'SorP'!$A$"&amp;MATCH($S37&amp;$J37,SorP!C:C,0))))</f>
        <v>CN-YN</v>
      </c>
      <c r="U37" s="201"/>
      <c r="V37" s="226">
        <f ca="1">IF(C37="",NA(),IF(OR(C37="Smelter not listed",C37="Smelter not yet identified"),MATCH($B37&amp;$D37,'Smelter Look-up'!$J:$J,0),MATCH($B37&amp;$C37,'Smelter Look-up'!$J:$J,0)))</f>
        <v>543</v>
      </c>
      <c r="X37" s="227">
        <f t="shared" ca="1" si="4"/>
        <v>0</v>
      </c>
      <c r="AB37" s="228" t="str">
        <f t="shared" ca="1" si="5"/>
        <v>TinYunnan Chengfeng Non-ferrous Metals Co., Ltd.</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8B970C6-A36B-4736-8712-854EA7CCE63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890625" defaultRowHeight="12.4"/>
  <cols>
    <col min="1" max="1" width="45.1171875" style="19" customWidth="1"/>
    <col min="2" max="2" width="42.87890625" style="20" customWidth="1"/>
    <col min="3" max="3" width="51.64453125" style="19" customWidth="1"/>
    <col min="4" max="4" width="29.1171875" style="20" customWidth="1"/>
    <col min="5" max="5" width="9" style="19" customWidth="1"/>
    <col min="6" max="6" width="13.64453125" style="19" hidden="1" customWidth="1"/>
    <col min="7" max="7" width="13.3515625" style="19" hidden="1" customWidth="1"/>
    <col min="8" max="9" width="9" style="19" hidden="1" customWidth="1"/>
    <col min="10" max="10" width="48.87890625" style="19" hidden="1" customWidth="1"/>
    <col min="11" max="11" width="9" style="19" hidden="1" customWidth="1"/>
    <col min="12" max="15" width="8.87890625" style="19" hidden="1" customWidth="1"/>
    <col min="16" max="18" width="8.87890625" style="19" customWidth="1"/>
    <col min="19" max="16384" width="8.87890625" style="19"/>
  </cols>
  <sheetData>
    <row r="1" spans="1:10" ht="29.2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4.65">
      <c r="A2" s="66" t="s">
        <v>894</v>
      </c>
      <c r="B2" s="67" t="str">
        <f>IF(F65=1,"Click here to return to Smelter List","")</f>
        <v/>
      </c>
      <c r="C2" s="121" t="str">
        <f>IF(F65=1,"Click here to return to Product List","")</f>
        <v/>
      </c>
      <c r="D2" s="151" t="str">
        <f ca="1">IF(H70=0,"0",H70)</f>
        <v>0</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8.25">
      <c r="A4" s="90" t="str">
        <f ca="1">Declaration!B8</f>
        <v>Company Name (*):</v>
      </c>
      <c r="B4" s="89" t="str">
        <f>Declaration!D8</f>
        <v>Central Semiconductor</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Fred Borsello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Fborsello@centralsemi.com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3" t="str">
        <f>Declaration!D17</f>
        <v>631-404-1268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Joseph Beck</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jbeck@centralsemi.com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45293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806</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804</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8.25">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803</v>
      </c>
      <c r="F38" s="93"/>
    </row>
    <row r="39" spans="1:10" ht="25.9">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804</v>
      </c>
      <c r="F43" s="93"/>
    </row>
    <row r="44" spans="1:10" ht="50.6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805</v>
      </c>
      <c r="F48" s="93"/>
    </row>
    <row r="49" spans="1:10" ht="38.25">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441</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www.centralsemi.com/conflict-minerals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2.7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890625" defaultRowHeight="12.4"/>
  <cols>
    <col min="1" max="1" width="3.1171875" style="277" customWidth="1"/>
    <col min="2" max="2" width="39.87890625" style="280" customWidth="1"/>
    <col min="3" max="3" width="39.87890625" style="277" customWidth="1"/>
    <col min="4" max="4" width="58.87890625" style="277" customWidth="1"/>
    <col min="5" max="5" width="1.64453125" style="277" customWidth="1"/>
    <col min="6" max="6" width="9" style="277" customWidth="1"/>
    <col min="7" max="16384" width="8.87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2.7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890625" defaultRowHeight="12.4"/>
  <cols>
    <col min="1" max="1" width="9.1171875" style="189" bestFit="1" customWidth="1"/>
    <col min="2" max="2" width="42.87890625" style="189" customWidth="1"/>
    <col min="3" max="3" width="63.87890625" style="189" customWidth="1"/>
    <col min="4" max="4" width="25.64453125" style="189" customWidth="1"/>
    <col min="5" max="5" width="12.64453125" style="189" customWidth="1"/>
    <col min="6" max="6" width="12.64453125" style="190" customWidth="1"/>
    <col min="7" max="7" width="15.3515625" style="189" customWidth="1"/>
    <col min="8" max="8" width="23.87890625" style="189" customWidth="1"/>
    <col min="9" max="9" width="28.1171875" style="189" customWidth="1"/>
    <col min="10" max="10" width="48.234375" style="189" hidden="1" customWidth="1"/>
    <col min="11" max="11" width="49.76171875" style="189" hidden="1" customWidth="1"/>
    <col min="12" max="16384" width="8.87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890625" defaultRowHeight="13.5"/>
  <cols>
    <col min="1" max="1" width="14.64453125" style="155" customWidth="1"/>
    <col min="2" max="2" width="14" style="155" customWidth="1"/>
    <col min="3" max="3" width="6.1171875" style="155" customWidth="1"/>
    <col min="4" max="4" width="56.234375" style="155" customWidth="1"/>
    <col min="5" max="5" width="53.76171875" style="233" customWidth="1"/>
    <col min="6" max="6" width="54.1171875" style="155" customWidth="1"/>
    <col min="7" max="7" width="68.234375" style="155" customWidth="1"/>
    <col min="8" max="8" width="49.234375" style="155" customWidth="1"/>
    <col min="9" max="9" width="51.64453125" style="155" customWidth="1"/>
    <col min="10" max="10" width="50.234375" style="155" customWidth="1"/>
    <col min="11" max="11" width="51.87890625" customWidth="1"/>
    <col min="12" max="12" width="66.87890625" style="256" customWidth="1"/>
    <col min="13" max="13" width="46.1171875" style="109" customWidth="1"/>
    <col min="14" max="15" width="8.87890625" style="109" customWidth="1"/>
    <col min="16" max="16384" width="8.87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1.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84.7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0.4">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3.1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4">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99.7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199.5">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9">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5.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5.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48.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2.7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2.7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5">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24">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3.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2.7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2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9.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1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1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1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5">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1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2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Tom Donofrio</cp:lastModifiedBy>
  <cp:lastPrinted>2015-04-21T20:47:43Z</cp:lastPrinted>
  <dcterms:created xsi:type="dcterms:W3CDTF">2010-06-21T21:00:23Z</dcterms:created>
  <dcterms:modified xsi:type="dcterms:W3CDTF">2024-05-02T20:04:03Z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